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 Herpt\Desktop\Documents\Rens\Aachterum\Avondcompetitie\2024-2025\"/>
    </mc:Choice>
  </mc:AlternateContent>
  <xr:revisionPtr revIDLastSave="0" documentId="13_ncr:1_{56BEB5FB-E6F3-489D-B91C-AD447CCA099C}" xr6:coauthVersionLast="36" xr6:coauthVersionMax="36" xr10:uidLastSave="{00000000-0000-0000-0000-000000000000}"/>
  <bookViews>
    <workbookView xWindow="0" yWindow="0" windowWidth="23040" windowHeight="8772" activeTab="2" xr2:uid="{B86A9D4C-5110-40A3-92D0-EAF23F3740C1}"/>
  </bookViews>
  <sheets>
    <sheet name="Spelers" sheetId="3" r:id="rId1"/>
    <sheet name="Speelschema" sheetId="2" r:id="rId2"/>
    <sheet name="Uitslagen Poule A" sheetId="4" r:id="rId3"/>
    <sheet name="Uitslagen Poule B" sheetId="5" r:id="rId4"/>
    <sheet name="Stand" sheetId="1" r:id="rId5"/>
    <sheet name="Inhalen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4" l="1"/>
  <c r="J31" i="1"/>
  <c r="H31" i="1"/>
  <c r="I31" i="1" s="1"/>
  <c r="G31" i="1"/>
  <c r="F31" i="1"/>
  <c r="E31" i="1"/>
  <c r="D31" i="1"/>
  <c r="C31" i="1"/>
  <c r="B31" i="1"/>
  <c r="J30" i="1"/>
  <c r="H30" i="1"/>
  <c r="I30" i="1" s="1"/>
  <c r="G30" i="1"/>
  <c r="F30" i="1"/>
  <c r="E30" i="1"/>
  <c r="D30" i="1"/>
  <c r="C30" i="1"/>
  <c r="B30" i="1"/>
  <c r="J29" i="1"/>
  <c r="G29" i="1"/>
  <c r="F29" i="1"/>
  <c r="E29" i="1"/>
  <c r="H29" i="1" s="1"/>
  <c r="I29" i="1" s="1"/>
  <c r="D29" i="1"/>
  <c r="C29" i="1"/>
  <c r="B29" i="1"/>
  <c r="J28" i="1"/>
  <c r="G28" i="1"/>
  <c r="F28" i="1"/>
  <c r="E28" i="1"/>
  <c r="H28" i="1" s="1"/>
  <c r="I28" i="1" s="1"/>
  <c r="D28" i="1"/>
  <c r="C28" i="1"/>
  <c r="B28" i="1"/>
  <c r="J27" i="1"/>
  <c r="H27" i="1"/>
  <c r="I27" i="1" s="1"/>
  <c r="G27" i="1"/>
  <c r="F27" i="1"/>
  <c r="E27" i="1"/>
  <c r="D27" i="1"/>
  <c r="C27" i="1"/>
  <c r="B27" i="1"/>
  <c r="J26" i="1"/>
  <c r="H26" i="1"/>
  <c r="I26" i="1" s="1"/>
  <c r="G26" i="1"/>
  <c r="F26" i="1"/>
  <c r="E26" i="1"/>
  <c r="D26" i="1"/>
  <c r="C26" i="1"/>
  <c r="B26" i="1"/>
  <c r="J25" i="1"/>
  <c r="G25" i="1"/>
  <c r="F25" i="1"/>
  <c r="E25" i="1"/>
  <c r="H25" i="1" s="1"/>
  <c r="I25" i="1" s="1"/>
  <c r="D25" i="1"/>
  <c r="C25" i="1"/>
  <c r="B25" i="1"/>
  <c r="J24" i="1"/>
  <c r="G24" i="1"/>
  <c r="F24" i="1"/>
  <c r="E24" i="1"/>
  <c r="H24" i="1" s="1"/>
  <c r="I24" i="1" s="1"/>
  <c r="D24" i="1"/>
  <c r="C24" i="1"/>
  <c r="B24" i="1"/>
  <c r="J23" i="1"/>
  <c r="H23" i="1"/>
  <c r="I23" i="1" s="1"/>
  <c r="G23" i="1"/>
  <c r="F23" i="1"/>
  <c r="E23" i="1"/>
  <c r="D23" i="1"/>
  <c r="C23" i="1"/>
  <c r="B23" i="1"/>
  <c r="J22" i="1"/>
  <c r="H22" i="1"/>
  <c r="I22" i="1" s="1"/>
  <c r="G22" i="1"/>
  <c r="F22" i="1"/>
  <c r="E22" i="1"/>
  <c r="D22" i="1"/>
  <c r="C22" i="1"/>
  <c r="B22" i="1"/>
  <c r="J21" i="1"/>
  <c r="G21" i="1"/>
  <c r="F21" i="1"/>
  <c r="E21" i="1"/>
  <c r="H21" i="1" s="1"/>
  <c r="I21" i="1" s="1"/>
  <c r="D21" i="1"/>
  <c r="C21" i="1"/>
  <c r="B21" i="1"/>
  <c r="J16" i="1"/>
  <c r="G16" i="1"/>
  <c r="F16" i="1"/>
  <c r="E16" i="1"/>
  <c r="H16" i="1" s="1"/>
  <c r="I16" i="1" s="1"/>
  <c r="D16" i="1"/>
  <c r="C16" i="1"/>
  <c r="B16" i="1"/>
  <c r="J15" i="1"/>
  <c r="H15" i="1"/>
  <c r="I15" i="1" s="1"/>
  <c r="G15" i="1"/>
  <c r="F15" i="1"/>
  <c r="E15" i="1"/>
  <c r="D15" i="1"/>
  <c r="C15" i="1"/>
  <c r="B15" i="1"/>
  <c r="A15" i="1"/>
  <c r="J14" i="1"/>
  <c r="G14" i="1"/>
  <c r="F14" i="1"/>
  <c r="E14" i="1"/>
  <c r="H14" i="1" s="1"/>
  <c r="I14" i="1" s="1"/>
  <c r="D14" i="1"/>
  <c r="C14" i="1"/>
  <c r="B14" i="1"/>
  <c r="J13" i="1"/>
  <c r="G13" i="1"/>
  <c r="F13" i="1"/>
  <c r="B13" i="1" s="1"/>
  <c r="E13" i="1"/>
  <c r="D13" i="1"/>
  <c r="C13" i="1"/>
  <c r="J12" i="1"/>
  <c r="H12" i="1"/>
  <c r="I12" i="1" s="1"/>
  <c r="G12" i="1"/>
  <c r="F12" i="1"/>
  <c r="E12" i="1"/>
  <c r="D12" i="1"/>
  <c r="C12" i="1"/>
  <c r="B12" i="1"/>
  <c r="J11" i="1"/>
  <c r="H11" i="1"/>
  <c r="I11" i="1" s="1"/>
  <c r="G11" i="1"/>
  <c r="F11" i="1"/>
  <c r="E11" i="1"/>
  <c r="D11" i="1"/>
  <c r="C11" i="1"/>
  <c r="B11" i="1"/>
  <c r="J10" i="1"/>
  <c r="G10" i="1"/>
  <c r="F10" i="1"/>
  <c r="E10" i="1"/>
  <c r="H10" i="1" s="1"/>
  <c r="I10" i="1" s="1"/>
  <c r="D10" i="1"/>
  <c r="C10" i="1"/>
  <c r="B10" i="1"/>
  <c r="J9" i="1"/>
  <c r="G9" i="1"/>
  <c r="F9" i="1"/>
  <c r="B9" i="1" s="1"/>
  <c r="E9" i="1"/>
  <c r="D9" i="1"/>
  <c r="C9" i="1"/>
  <c r="J8" i="1"/>
  <c r="H8" i="1"/>
  <c r="I8" i="1" s="1"/>
  <c r="G8" i="1"/>
  <c r="F8" i="1"/>
  <c r="E8" i="1"/>
  <c r="D8" i="1"/>
  <c r="C8" i="1"/>
  <c r="B8" i="1"/>
  <c r="J7" i="1"/>
  <c r="H7" i="1"/>
  <c r="I7" i="1" s="1"/>
  <c r="G7" i="1"/>
  <c r="F7" i="1"/>
  <c r="E7" i="1"/>
  <c r="D7" i="1"/>
  <c r="C7" i="1"/>
  <c r="B7" i="1"/>
  <c r="J6" i="1"/>
  <c r="G6" i="1"/>
  <c r="F6" i="1"/>
  <c r="E6" i="1"/>
  <c r="H6" i="1" s="1"/>
  <c r="I6" i="1" s="1"/>
  <c r="D6" i="1"/>
  <c r="C6" i="1"/>
  <c r="B6" i="1"/>
  <c r="H1" i="1"/>
  <c r="AF110" i="5"/>
  <c r="AC110" i="5"/>
  <c r="Q110" i="5"/>
  <c r="AG110" i="5" s="1"/>
  <c r="P110" i="5"/>
  <c r="AH110" i="5" s="1"/>
  <c r="M110" i="5"/>
  <c r="L110" i="5"/>
  <c r="K110" i="5"/>
  <c r="I110" i="5"/>
  <c r="G110" i="5"/>
  <c r="AE110" i="5" s="1"/>
  <c r="F110" i="5"/>
  <c r="C110" i="5"/>
  <c r="B110" i="5"/>
  <c r="AH109" i="5"/>
  <c r="AC109" i="5"/>
  <c r="Q109" i="5"/>
  <c r="AG109" i="5" s="1"/>
  <c r="P109" i="5"/>
  <c r="M109" i="5"/>
  <c r="L109" i="5"/>
  <c r="K109" i="5"/>
  <c r="I109" i="5"/>
  <c r="G109" i="5"/>
  <c r="AE109" i="5" s="1"/>
  <c r="F109" i="5"/>
  <c r="AF109" i="5" s="1"/>
  <c r="C109" i="5"/>
  <c r="B109" i="5"/>
  <c r="AH108" i="5"/>
  <c r="AG108" i="5"/>
  <c r="AC108" i="5"/>
  <c r="Q108" i="5"/>
  <c r="P108" i="5"/>
  <c r="M108" i="5"/>
  <c r="L108" i="5"/>
  <c r="K108" i="5"/>
  <c r="I108" i="5"/>
  <c r="G108" i="5"/>
  <c r="AE108" i="5" s="1"/>
  <c r="F108" i="5"/>
  <c r="AF108" i="5" s="1"/>
  <c r="C108" i="5"/>
  <c r="B108" i="5"/>
  <c r="AF107" i="5"/>
  <c r="AC107" i="5"/>
  <c r="Q107" i="5"/>
  <c r="AG107" i="5" s="1"/>
  <c r="P107" i="5"/>
  <c r="AH107" i="5" s="1"/>
  <c r="M107" i="5"/>
  <c r="L107" i="5"/>
  <c r="K107" i="5"/>
  <c r="I107" i="5"/>
  <c r="G107" i="5"/>
  <c r="AE107" i="5" s="1"/>
  <c r="F107" i="5"/>
  <c r="C107" i="5"/>
  <c r="B107" i="5"/>
  <c r="AF106" i="5"/>
  <c r="AC106" i="5"/>
  <c r="Q106" i="5"/>
  <c r="P106" i="5"/>
  <c r="M106" i="5"/>
  <c r="L106" i="5"/>
  <c r="K106" i="5"/>
  <c r="I106" i="5"/>
  <c r="G106" i="5"/>
  <c r="AE106" i="5" s="1"/>
  <c r="F106" i="5"/>
  <c r="C106" i="5"/>
  <c r="B106" i="5"/>
  <c r="AH104" i="5"/>
  <c r="AC104" i="5"/>
  <c r="Q104" i="5"/>
  <c r="AG104" i="5" s="1"/>
  <c r="P104" i="5"/>
  <c r="M104" i="5"/>
  <c r="L104" i="5"/>
  <c r="K104" i="5"/>
  <c r="I104" i="5"/>
  <c r="G104" i="5"/>
  <c r="AE104" i="5" s="1"/>
  <c r="F104" i="5"/>
  <c r="AF104" i="5" s="1"/>
  <c r="C104" i="5"/>
  <c r="B104" i="5"/>
  <c r="AH103" i="5"/>
  <c r="AC103" i="5"/>
  <c r="Q103" i="5"/>
  <c r="AG103" i="5" s="1"/>
  <c r="P103" i="5"/>
  <c r="M103" i="5"/>
  <c r="L103" i="5"/>
  <c r="K103" i="5"/>
  <c r="I103" i="5"/>
  <c r="G103" i="5"/>
  <c r="AE103" i="5" s="1"/>
  <c r="F103" i="5"/>
  <c r="C103" i="5"/>
  <c r="B103" i="5"/>
  <c r="AF102" i="5"/>
  <c r="AC102" i="5"/>
  <c r="Q102" i="5"/>
  <c r="AG102" i="5" s="1"/>
  <c r="P102" i="5"/>
  <c r="AH102" i="5" s="1"/>
  <c r="M102" i="5"/>
  <c r="L102" i="5"/>
  <c r="K102" i="5"/>
  <c r="I102" i="5"/>
  <c r="G102" i="5"/>
  <c r="AE102" i="5" s="1"/>
  <c r="F102" i="5"/>
  <c r="C102" i="5"/>
  <c r="B102" i="5"/>
  <c r="AF101" i="5"/>
  <c r="AC101" i="5"/>
  <c r="Q101" i="5"/>
  <c r="AG101" i="5" s="1"/>
  <c r="P101" i="5"/>
  <c r="AH101" i="5" s="1"/>
  <c r="M101" i="5"/>
  <c r="L101" i="5"/>
  <c r="K101" i="5"/>
  <c r="I101" i="5"/>
  <c r="G101" i="5"/>
  <c r="AE101" i="5" s="1"/>
  <c r="F101" i="5"/>
  <c r="C101" i="5"/>
  <c r="B101" i="5"/>
  <c r="AH100" i="5"/>
  <c r="AC100" i="5"/>
  <c r="Q100" i="5"/>
  <c r="AG100" i="5" s="1"/>
  <c r="P100" i="5"/>
  <c r="M100" i="5"/>
  <c r="L100" i="5"/>
  <c r="K100" i="5"/>
  <c r="I100" i="5"/>
  <c r="G100" i="5"/>
  <c r="AE100" i="5" s="1"/>
  <c r="F100" i="5"/>
  <c r="AF100" i="5" s="1"/>
  <c r="C100" i="5"/>
  <c r="B100" i="5"/>
  <c r="AH98" i="5"/>
  <c r="AC98" i="5"/>
  <c r="Q98" i="5"/>
  <c r="AG98" i="5" s="1"/>
  <c r="P98" i="5"/>
  <c r="M98" i="5"/>
  <c r="L98" i="5"/>
  <c r="K98" i="5"/>
  <c r="I98" i="5"/>
  <c r="G98" i="5"/>
  <c r="F98" i="5"/>
  <c r="AF98" i="5" s="1"/>
  <c r="C98" i="5"/>
  <c r="B98" i="5"/>
  <c r="AF97" i="5"/>
  <c r="AC97" i="5"/>
  <c r="Q97" i="5"/>
  <c r="AG97" i="5" s="1"/>
  <c r="P97" i="5"/>
  <c r="AH97" i="5" s="1"/>
  <c r="M97" i="5"/>
  <c r="L97" i="5"/>
  <c r="K97" i="5"/>
  <c r="I97" i="5"/>
  <c r="G97" i="5"/>
  <c r="AE97" i="5" s="1"/>
  <c r="F97" i="5"/>
  <c r="C97" i="5"/>
  <c r="B97" i="5"/>
  <c r="AF96" i="5"/>
  <c r="AC96" i="5"/>
  <c r="Q96" i="5"/>
  <c r="P96" i="5"/>
  <c r="M96" i="5"/>
  <c r="L96" i="5"/>
  <c r="K96" i="5"/>
  <c r="I96" i="5"/>
  <c r="G96" i="5"/>
  <c r="AE96" i="5" s="1"/>
  <c r="F96" i="5"/>
  <c r="C96" i="5"/>
  <c r="B96" i="5"/>
  <c r="AH95" i="5"/>
  <c r="AC95" i="5"/>
  <c r="Q95" i="5"/>
  <c r="AG95" i="5" s="1"/>
  <c r="P95" i="5"/>
  <c r="M95" i="5"/>
  <c r="L95" i="5"/>
  <c r="K95" i="5"/>
  <c r="I95" i="5"/>
  <c r="G95" i="5"/>
  <c r="AE95" i="5" s="1"/>
  <c r="F95" i="5"/>
  <c r="AF95" i="5" s="1"/>
  <c r="C95" i="5"/>
  <c r="B95" i="5"/>
  <c r="AH94" i="5"/>
  <c r="AG94" i="5"/>
  <c r="AC94" i="5"/>
  <c r="Q94" i="5"/>
  <c r="P94" i="5"/>
  <c r="M94" i="5"/>
  <c r="L94" i="5"/>
  <c r="K94" i="5"/>
  <c r="I94" i="5"/>
  <c r="G94" i="5"/>
  <c r="AE94" i="5" s="1"/>
  <c r="F94" i="5"/>
  <c r="C94" i="5"/>
  <c r="B94" i="5"/>
  <c r="AF92" i="5"/>
  <c r="AC92" i="5"/>
  <c r="Q92" i="5"/>
  <c r="AG92" i="5" s="1"/>
  <c r="P92" i="5"/>
  <c r="AH92" i="5" s="1"/>
  <c r="M92" i="5"/>
  <c r="L92" i="5"/>
  <c r="K92" i="5"/>
  <c r="I92" i="5"/>
  <c r="G92" i="5"/>
  <c r="AE92" i="5" s="1"/>
  <c r="F92" i="5"/>
  <c r="C92" i="5"/>
  <c r="B92" i="5"/>
  <c r="AF91" i="5"/>
  <c r="AC91" i="5"/>
  <c r="Q91" i="5"/>
  <c r="AG91" i="5" s="1"/>
  <c r="P91" i="5"/>
  <c r="AH91" i="5" s="1"/>
  <c r="M91" i="5"/>
  <c r="L91" i="5"/>
  <c r="K91" i="5"/>
  <c r="I91" i="5"/>
  <c r="G91" i="5"/>
  <c r="AE91" i="5" s="1"/>
  <c r="F91" i="5"/>
  <c r="C91" i="5"/>
  <c r="B91" i="5"/>
  <c r="AH90" i="5"/>
  <c r="AC90" i="5"/>
  <c r="Q90" i="5"/>
  <c r="AG90" i="5" s="1"/>
  <c r="P90" i="5"/>
  <c r="M90" i="5"/>
  <c r="L90" i="5"/>
  <c r="K90" i="5"/>
  <c r="I90" i="5"/>
  <c r="G90" i="5"/>
  <c r="AE90" i="5" s="1"/>
  <c r="F90" i="5"/>
  <c r="AF90" i="5" s="1"/>
  <c r="C90" i="5"/>
  <c r="B90" i="5"/>
  <c r="AH89" i="5"/>
  <c r="AC89" i="5"/>
  <c r="Q89" i="5"/>
  <c r="AG89" i="5" s="1"/>
  <c r="P89" i="5"/>
  <c r="M89" i="5"/>
  <c r="L89" i="5"/>
  <c r="K89" i="5"/>
  <c r="I89" i="5"/>
  <c r="G89" i="5"/>
  <c r="F89" i="5"/>
  <c r="AF89" i="5" s="1"/>
  <c r="C89" i="5"/>
  <c r="B89" i="5"/>
  <c r="AF88" i="5"/>
  <c r="AC88" i="5"/>
  <c r="Q88" i="5"/>
  <c r="AG88" i="5" s="1"/>
  <c r="P88" i="5"/>
  <c r="AH88" i="5" s="1"/>
  <c r="M88" i="5"/>
  <c r="L88" i="5"/>
  <c r="K88" i="5"/>
  <c r="I88" i="5"/>
  <c r="G88" i="5"/>
  <c r="AE88" i="5" s="1"/>
  <c r="F88" i="5"/>
  <c r="C88" i="5"/>
  <c r="B88" i="5"/>
  <c r="AF86" i="5"/>
  <c r="AC86" i="5"/>
  <c r="Q86" i="5"/>
  <c r="P86" i="5"/>
  <c r="M86" i="5"/>
  <c r="L86" i="5"/>
  <c r="K86" i="5"/>
  <c r="I86" i="5"/>
  <c r="G86" i="5"/>
  <c r="AE86" i="5" s="1"/>
  <c r="F86" i="5"/>
  <c r="C86" i="5"/>
  <c r="B86" i="5"/>
  <c r="AH85" i="5"/>
  <c r="AC85" i="5"/>
  <c r="Q85" i="5"/>
  <c r="AG85" i="5" s="1"/>
  <c r="P85" i="5"/>
  <c r="M85" i="5"/>
  <c r="L85" i="5"/>
  <c r="K85" i="5"/>
  <c r="I85" i="5"/>
  <c r="G85" i="5"/>
  <c r="AE85" i="5" s="1"/>
  <c r="F85" i="5"/>
  <c r="AF85" i="5" s="1"/>
  <c r="C85" i="5"/>
  <c r="B85" i="5"/>
  <c r="AH84" i="5"/>
  <c r="AG84" i="5"/>
  <c r="AC84" i="5"/>
  <c r="Q84" i="5"/>
  <c r="P84" i="5"/>
  <c r="M84" i="5"/>
  <c r="L84" i="5"/>
  <c r="K84" i="5"/>
  <c r="I84" i="5"/>
  <c r="G84" i="5"/>
  <c r="AE84" i="5" s="1"/>
  <c r="F84" i="5"/>
  <c r="C84" i="5"/>
  <c r="B84" i="5"/>
  <c r="AF83" i="5"/>
  <c r="AC83" i="5"/>
  <c r="Q83" i="5"/>
  <c r="AG83" i="5" s="1"/>
  <c r="P83" i="5"/>
  <c r="AH83" i="5" s="1"/>
  <c r="M83" i="5"/>
  <c r="L83" i="5"/>
  <c r="K83" i="5"/>
  <c r="I83" i="5"/>
  <c r="G83" i="5"/>
  <c r="AE83" i="5" s="1"/>
  <c r="F83" i="5"/>
  <c r="C83" i="5"/>
  <c r="B83" i="5"/>
  <c r="AF82" i="5"/>
  <c r="AC82" i="5"/>
  <c r="Q82" i="5"/>
  <c r="AG82" i="5" s="1"/>
  <c r="P82" i="5"/>
  <c r="AH82" i="5" s="1"/>
  <c r="M82" i="5"/>
  <c r="L82" i="5"/>
  <c r="K82" i="5"/>
  <c r="I82" i="5"/>
  <c r="G82" i="5"/>
  <c r="AE82" i="5" s="1"/>
  <c r="F82" i="5"/>
  <c r="C82" i="5"/>
  <c r="B82" i="5"/>
  <c r="AH80" i="5"/>
  <c r="AC80" i="5"/>
  <c r="Q80" i="5"/>
  <c r="AG80" i="5" s="1"/>
  <c r="P80" i="5"/>
  <c r="M80" i="5"/>
  <c r="L80" i="5"/>
  <c r="K80" i="5"/>
  <c r="I80" i="5"/>
  <c r="G80" i="5"/>
  <c r="AE80" i="5" s="1"/>
  <c r="F80" i="5"/>
  <c r="AF80" i="5" s="1"/>
  <c r="C80" i="5"/>
  <c r="B80" i="5"/>
  <c r="AH79" i="5"/>
  <c r="AC79" i="5"/>
  <c r="Q79" i="5"/>
  <c r="AG79" i="5" s="1"/>
  <c r="P79" i="5"/>
  <c r="M79" i="5"/>
  <c r="L79" i="5"/>
  <c r="K79" i="5"/>
  <c r="I79" i="5"/>
  <c r="G79" i="5"/>
  <c r="F79" i="5"/>
  <c r="AF79" i="5" s="1"/>
  <c r="C79" i="5"/>
  <c r="B79" i="5"/>
  <c r="AF78" i="5"/>
  <c r="AC78" i="5"/>
  <c r="Q78" i="5"/>
  <c r="AG78" i="5" s="1"/>
  <c r="P78" i="5"/>
  <c r="AH78" i="5" s="1"/>
  <c r="M78" i="5"/>
  <c r="L78" i="5"/>
  <c r="K78" i="5"/>
  <c r="I78" i="5"/>
  <c r="G78" i="5"/>
  <c r="AE78" i="5" s="1"/>
  <c r="F78" i="5"/>
  <c r="C78" i="5"/>
  <c r="B78" i="5"/>
  <c r="AF77" i="5"/>
  <c r="AC77" i="5"/>
  <c r="Q77" i="5"/>
  <c r="P77" i="5"/>
  <c r="M77" i="5"/>
  <c r="L77" i="5"/>
  <c r="K77" i="5"/>
  <c r="I77" i="5"/>
  <c r="G77" i="5"/>
  <c r="AE77" i="5" s="1"/>
  <c r="F77" i="5"/>
  <c r="C77" i="5"/>
  <c r="B77" i="5"/>
  <c r="AH76" i="5"/>
  <c r="AC76" i="5"/>
  <c r="Q76" i="5"/>
  <c r="AG76" i="5" s="1"/>
  <c r="P76" i="5"/>
  <c r="M76" i="5"/>
  <c r="L76" i="5"/>
  <c r="K76" i="5"/>
  <c r="I76" i="5"/>
  <c r="G76" i="5"/>
  <c r="AE76" i="5" s="1"/>
  <c r="F76" i="5"/>
  <c r="AF76" i="5" s="1"/>
  <c r="C76" i="5"/>
  <c r="B76" i="5"/>
  <c r="AH74" i="5"/>
  <c r="AC74" i="5"/>
  <c r="Q74" i="5"/>
  <c r="P74" i="5"/>
  <c r="M74" i="5"/>
  <c r="L74" i="5"/>
  <c r="F74" i="5"/>
  <c r="AF74" i="5" s="1"/>
  <c r="C74" i="5"/>
  <c r="B74" i="5"/>
  <c r="AF73" i="5"/>
  <c r="AC73" i="5"/>
  <c r="P73" i="5"/>
  <c r="M73" i="5"/>
  <c r="L73" i="5"/>
  <c r="F73" i="5"/>
  <c r="G73" i="5" s="1"/>
  <c r="C73" i="5"/>
  <c r="B73" i="5"/>
  <c r="AC72" i="5"/>
  <c r="P72" i="5"/>
  <c r="M72" i="5"/>
  <c r="L72" i="5"/>
  <c r="G72" i="5"/>
  <c r="F72" i="5"/>
  <c r="AF72" i="5" s="1"/>
  <c r="C72" i="5"/>
  <c r="B72" i="5"/>
  <c r="AH71" i="5"/>
  <c r="AC71" i="5"/>
  <c r="P71" i="5"/>
  <c r="M71" i="5"/>
  <c r="Q71" i="5" s="1"/>
  <c r="L71" i="5"/>
  <c r="F71" i="5"/>
  <c r="C71" i="5"/>
  <c r="B71" i="5"/>
  <c r="AH70" i="5"/>
  <c r="AC70" i="5"/>
  <c r="Q70" i="5"/>
  <c r="P70" i="5"/>
  <c r="M70" i="5"/>
  <c r="L70" i="5"/>
  <c r="F70" i="5"/>
  <c r="AF70" i="5" s="1"/>
  <c r="C70" i="5"/>
  <c r="B70" i="5"/>
  <c r="AF68" i="5"/>
  <c r="AC68" i="5"/>
  <c r="P68" i="5"/>
  <c r="M68" i="5"/>
  <c r="L68" i="5"/>
  <c r="F68" i="5"/>
  <c r="G68" i="5" s="1"/>
  <c r="C68" i="5"/>
  <c r="B68" i="5"/>
  <c r="AC67" i="5"/>
  <c r="P67" i="5"/>
  <c r="M67" i="5"/>
  <c r="L67" i="5"/>
  <c r="G67" i="5"/>
  <c r="F67" i="5"/>
  <c r="AF67" i="5" s="1"/>
  <c r="C67" i="5"/>
  <c r="B67" i="5"/>
  <c r="AH66" i="5"/>
  <c r="AC66" i="5"/>
  <c r="P66" i="5"/>
  <c r="M66" i="5"/>
  <c r="Q66" i="5" s="1"/>
  <c r="L66" i="5"/>
  <c r="F66" i="5"/>
  <c r="C66" i="5"/>
  <c r="B66" i="5"/>
  <c r="AC65" i="5"/>
  <c r="Q65" i="5"/>
  <c r="P65" i="5"/>
  <c r="AH65" i="5" s="1"/>
  <c r="M65" i="5"/>
  <c r="L65" i="5"/>
  <c r="F65" i="5"/>
  <c r="AF65" i="5" s="1"/>
  <c r="C65" i="5"/>
  <c r="B65" i="5"/>
  <c r="AF64" i="5"/>
  <c r="AC64" i="5"/>
  <c r="P64" i="5"/>
  <c r="M64" i="5"/>
  <c r="L64" i="5"/>
  <c r="F64" i="5"/>
  <c r="G64" i="5" s="1"/>
  <c r="C64" i="5"/>
  <c r="B64" i="5"/>
  <c r="AC62" i="5"/>
  <c r="P62" i="5"/>
  <c r="M62" i="5"/>
  <c r="L62" i="5"/>
  <c r="G62" i="5"/>
  <c r="F62" i="5"/>
  <c r="AF62" i="5" s="1"/>
  <c r="C62" i="5"/>
  <c r="B62" i="5"/>
  <c r="AH61" i="5"/>
  <c r="AC61" i="5"/>
  <c r="P61" i="5"/>
  <c r="M61" i="5"/>
  <c r="Q61" i="5" s="1"/>
  <c r="L61" i="5"/>
  <c r="F61" i="5"/>
  <c r="C61" i="5"/>
  <c r="B61" i="5"/>
  <c r="AC60" i="5"/>
  <c r="Q60" i="5"/>
  <c r="P60" i="5"/>
  <c r="AH60" i="5" s="1"/>
  <c r="M60" i="5"/>
  <c r="L60" i="5"/>
  <c r="F60" i="5"/>
  <c r="AF60" i="5" s="1"/>
  <c r="C60" i="5"/>
  <c r="B60" i="5"/>
  <c r="AF59" i="5"/>
  <c r="AC59" i="5"/>
  <c r="P59" i="5"/>
  <c r="M59" i="5"/>
  <c r="L59" i="5"/>
  <c r="F59" i="5"/>
  <c r="G59" i="5" s="1"/>
  <c r="C59" i="5"/>
  <c r="B59" i="5"/>
  <c r="AC58" i="5"/>
  <c r="P58" i="5"/>
  <c r="M58" i="5"/>
  <c r="L58" i="5"/>
  <c r="G58" i="5"/>
  <c r="F58" i="5"/>
  <c r="AF58" i="5" s="1"/>
  <c r="C58" i="5"/>
  <c r="B58" i="5"/>
  <c r="AH55" i="5"/>
  <c r="AC55" i="5"/>
  <c r="P55" i="5"/>
  <c r="Q55" i="5" s="1"/>
  <c r="M55" i="5"/>
  <c r="L55" i="5"/>
  <c r="F55" i="5"/>
  <c r="C55" i="5"/>
  <c r="B55" i="5"/>
  <c r="AH54" i="5"/>
  <c r="AC54" i="5"/>
  <c r="Q54" i="5"/>
  <c r="P54" i="5"/>
  <c r="M54" i="5"/>
  <c r="L54" i="5"/>
  <c r="F54" i="5"/>
  <c r="AF54" i="5" s="1"/>
  <c r="C54" i="5"/>
  <c r="B54" i="5"/>
  <c r="AF53" i="5"/>
  <c r="AC53" i="5"/>
  <c r="P53" i="5"/>
  <c r="M53" i="5"/>
  <c r="L53" i="5"/>
  <c r="F53" i="5"/>
  <c r="G53" i="5" s="1"/>
  <c r="C53" i="5"/>
  <c r="B53" i="5"/>
  <c r="AC52" i="5"/>
  <c r="P52" i="5"/>
  <c r="AH52" i="5" s="1"/>
  <c r="M52" i="5"/>
  <c r="L52" i="5"/>
  <c r="G52" i="5"/>
  <c r="F52" i="5"/>
  <c r="AF52" i="5" s="1"/>
  <c r="C52" i="5"/>
  <c r="B52" i="5"/>
  <c r="AH51" i="5"/>
  <c r="AC51" i="5"/>
  <c r="P51" i="5"/>
  <c r="M51" i="5"/>
  <c r="Q51" i="5" s="1"/>
  <c r="L51" i="5"/>
  <c r="F51" i="5"/>
  <c r="C51" i="5"/>
  <c r="B51" i="5"/>
  <c r="AC49" i="5"/>
  <c r="Q49" i="5"/>
  <c r="P49" i="5"/>
  <c r="AH49" i="5" s="1"/>
  <c r="M49" i="5"/>
  <c r="L49" i="5"/>
  <c r="F49" i="5"/>
  <c r="AF49" i="5" s="1"/>
  <c r="C49" i="5"/>
  <c r="B49" i="5"/>
  <c r="AF48" i="5"/>
  <c r="AC48" i="5"/>
  <c r="P48" i="5"/>
  <c r="M48" i="5"/>
  <c r="L48" i="5"/>
  <c r="F48" i="5"/>
  <c r="C48" i="5"/>
  <c r="G48" i="5" s="1"/>
  <c r="B48" i="5"/>
  <c r="AC47" i="5"/>
  <c r="P47" i="5"/>
  <c r="AH47" i="5" s="1"/>
  <c r="M47" i="5"/>
  <c r="L47" i="5"/>
  <c r="G47" i="5"/>
  <c r="F47" i="5"/>
  <c r="AF47" i="5" s="1"/>
  <c r="C47" i="5"/>
  <c r="B47" i="5"/>
  <c r="AH46" i="5"/>
  <c r="AC46" i="5"/>
  <c r="P46" i="5"/>
  <c r="M46" i="5"/>
  <c r="Q46" i="5" s="1"/>
  <c r="L46" i="5"/>
  <c r="F46" i="5"/>
  <c r="C46" i="5"/>
  <c r="B46" i="5"/>
  <c r="AC45" i="5"/>
  <c r="Q45" i="5"/>
  <c r="P45" i="5"/>
  <c r="AH45" i="5" s="1"/>
  <c r="M45" i="5"/>
  <c r="L45" i="5"/>
  <c r="F45" i="5"/>
  <c r="AF45" i="5" s="1"/>
  <c r="C45" i="5"/>
  <c r="B45" i="5"/>
  <c r="AF43" i="5"/>
  <c r="AC43" i="5"/>
  <c r="P43" i="5"/>
  <c r="M43" i="5"/>
  <c r="L43" i="5"/>
  <c r="F43" i="5"/>
  <c r="G43" i="5" s="1"/>
  <c r="C43" i="5"/>
  <c r="B43" i="5"/>
  <c r="AC42" i="5"/>
  <c r="P42" i="5"/>
  <c r="AH42" i="5" s="1"/>
  <c r="M42" i="5"/>
  <c r="Q42" i="5" s="1"/>
  <c r="AG42" i="5" s="1"/>
  <c r="L42" i="5"/>
  <c r="G42" i="5"/>
  <c r="F42" i="5"/>
  <c r="AF42" i="5" s="1"/>
  <c r="C42" i="5"/>
  <c r="B42" i="5"/>
  <c r="AC41" i="5"/>
  <c r="P41" i="5"/>
  <c r="Q41" i="5" s="1"/>
  <c r="M41" i="5"/>
  <c r="L41" i="5"/>
  <c r="F41" i="5"/>
  <c r="C41" i="5"/>
  <c r="B41" i="5"/>
  <c r="AC40" i="5"/>
  <c r="P40" i="5"/>
  <c r="M40" i="5"/>
  <c r="AH40" i="5" s="1"/>
  <c r="L40" i="5"/>
  <c r="G40" i="5"/>
  <c r="F40" i="5"/>
  <c r="AF40" i="5" s="1"/>
  <c r="C40" i="5"/>
  <c r="B40" i="5"/>
  <c r="AH39" i="5"/>
  <c r="AC39" i="5"/>
  <c r="Q39" i="5"/>
  <c r="P39" i="5"/>
  <c r="M39" i="5"/>
  <c r="L39" i="5"/>
  <c r="F39" i="5"/>
  <c r="C39" i="5"/>
  <c r="B39" i="5"/>
  <c r="AC37" i="5"/>
  <c r="Q37" i="5"/>
  <c r="AG37" i="5" s="1"/>
  <c r="K37" i="5" s="1"/>
  <c r="P37" i="5"/>
  <c r="AH37" i="5" s="1"/>
  <c r="M37" i="5"/>
  <c r="L37" i="5"/>
  <c r="F37" i="5"/>
  <c r="G37" i="5" s="1"/>
  <c r="C37" i="5"/>
  <c r="AF37" i="5" s="1"/>
  <c r="B37" i="5"/>
  <c r="AF36" i="5"/>
  <c r="AC36" i="5"/>
  <c r="P36" i="5"/>
  <c r="M36" i="5"/>
  <c r="L36" i="5"/>
  <c r="G36" i="5"/>
  <c r="F36" i="5"/>
  <c r="C36" i="5"/>
  <c r="B36" i="5"/>
  <c r="AC35" i="5"/>
  <c r="P35" i="5"/>
  <c r="Q35" i="5" s="1"/>
  <c r="AG35" i="5" s="1"/>
  <c r="K35" i="5" s="1"/>
  <c r="M35" i="5"/>
  <c r="AH35" i="5" s="1"/>
  <c r="L35" i="5"/>
  <c r="G35" i="5"/>
  <c r="AE35" i="5" s="1"/>
  <c r="I35" i="5" s="1"/>
  <c r="F35" i="5"/>
  <c r="AF35" i="5" s="1"/>
  <c r="C35" i="5"/>
  <c r="B35" i="5"/>
  <c r="AH34" i="5"/>
  <c r="AC34" i="5"/>
  <c r="Q34" i="5"/>
  <c r="P34" i="5"/>
  <c r="M34" i="5"/>
  <c r="L34" i="5"/>
  <c r="F34" i="5"/>
  <c r="C34" i="5"/>
  <c r="B34" i="5"/>
  <c r="AC33" i="5"/>
  <c r="Q33" i="5"/>
  <c r="P33" i="5"/>
  <c r="AH33" i="5" s="1"/>
  <c r="M33" i="5"/>
  <c r="L33" i="5"/>
  <c r="F33" i="5"/>
  <c r="C33" i="5"/>
  <c r="AF33" i="5" s="1"/>
  <c r="B33" i="5"/>
  <c r="AF31" i="5"/>
  <c r="AC31" i="5"/>
  <c r="P31" i="5"/>
  <c r="M31" i="5"/>
  <c r="L31" i="5"/>
  <c r="G31" i="5"/>
  <c r="F31" i="5"/>
  <c r="C31" i="5"/>
  <c r="B31" i="5"/>
  <c r="AC30" i="5"/>
  <c r="P30" i="5"/>
  <c r="M30" i="5"/>
  <c r="L30" i="5"/>
  <c r="G30" i="5"/>
  <c r="F30" i="5"/>
  <c r="AF30" i="5" s="1"/>
  <c r="C30" i="5"/>
  <c r="B30" i="5"/>
  <c r="AH29" i="5"/>
  <c r="AC29" i="5"/>
  <c r="Q29" i="5"/>
  <c r="P29" i="5"/>
  <c r="M29" i="5"/>
  <c r="L29" i="5"/>
  <c r="F29" i="5"/>
  <c r="C29" i="5"/>
  <c r="B29" i="5"/>
  <c r="AC28" i="5"/>
  <c r="Q28" i="5"/>
  <c r="AG28" i="5" s="1"/>
  <c r="K28" i="5" s="1"/>
  <c r="P28" i="5"/>
  <c r="AH28" i="5" s="1"/>
  <c r="M28" i="5"/>
  <c r="L28" i="5"/>
  <c r="F28" i="5"/>
  <c r="G28" i="5" s="1"/>
  <c r="C28" i="5"/>
  <c r="AF28" i="5" s="1"/>
  <c r="B28" i="5"/>
  <c r="AF27" i="5"/>
  <c r="AC27" i="5"/>
  <c r="P27" i="5"/>
  <c r="M27" i="5"/>
  <c r="L27" i="5"/>
  <c r="G27" i="5"/>
  <c r="F27" i="5"/>
  <c r="C27" i="5"/>
  <c r="B27" i="5"/>
  <c r="AC25" i="5"/>
  <c r="P25" i="5"/>
  <c r="Q25" i="5" s="1"/>
  <c r="M25" i="5"/>
  <c r="AH25" i="5" s="1"/>
  <c r="L25" i="5"/>
  <c r="G25" i="5"/>
  <c r="AE25" i="5" s="1"/>
  <c r="I25" i="5" s="1"/>
  <c r="F25" i="5"/>
  <c r="AF25" i="5" s="1"/>
  <c r="C25" i="5"/>
  <c r="B25" i="5"/>
  <c r="AH24" i="5"/>
  <c r="AC24" i="5"/>
  <c r="Q24" i="5"/>
  <c r="P24" i="5"/>
  <c r="M24" i="5"/>
  <c r="L24" i="5"/>
  <c r="F24" i="5"/>
  <c r="C24" i="5"/>
  <c r="B24" i="5"/>
  <c r="AF23" i="5"/>
  <c r="AC23" i="5"/>
  <c r="P23" i="5"/>
  <c r="AH23" i="5" s="1"/>
  <c r="M23" i="5"/>
  <c r="L23" i="5"/>
  <c r="F23" i="5"/>
  <c r="G23" i="5" s="1"/>
  <c r="C23" i="5"/>
  <c r="B23" i="5"/>
  <c r="AF22" i="5"/>
  <c r="AC22" i="5"/>
  <c r="P22" i="5"/>
  <c r="M22" i="5"/>
  <c r="L22" i="5"/>
  <c r="G22" i="5"/>
  <c r="F22" i="5"/>
  <c r="C22" i="5"/>
  <c r="B22" i="5"/>
  <c r="AH21" i="5"/>
  <c r="AC21" i="5"/>
  <c r="Q21" i="5"/>
  <c r="P21" i="5"/>
  <c r="M21" i="5"/>
  <c r="L21" i="5"/>
  <c r="F21" i="5"/>
  <c r="C21" i="5"/>
  <c r="B21" i="5"/>
  <c r="AU20" i="5"/>
  <c r="AT20" i="5"/>
  <c r="AS20" i="5"/>
  <c r="AR20" i="5"/>
  <c r="AQ20" i="5"/>
  <c r="AP20" i="5"/>
  <c r="AO20" i="5"/>
  <c r="AN20" i="5"/>
  <c r="AM20" i="5"/>
  <c r="AL20" i="5"/>
  <c r="AK20" i="5"/>
  <c r="AU19" i="5"/>
  <c r="AT19" i="5"/>
  <c r="AS19" i="5"/>
  <c r="AR19" i="5"/>
  <c r="AQ19" i="5"/>
  <c r="AP19" i="5"/>
  <c r="AO19" i="5"/>
  <c r="AN19" i="5"/>
  <c r="AM19" i="5"/>
  <c r="AL19" i="5"/>
  <c r="AK19" i="5"/>
  <c r="AC19" i="5"/>
  <c r="P19" i="5"/>
  <c r="M19" i="5"/>
  <c r="AH19" i="5" s="1"/>
  <c r="L19" i="5"/>
  <c r="F19" i="5"/>
  <c r="AF19" i="5" s="1"/>
  <c r="C19" i="5"/>
  <c r="B19" i="5"/>
  <c r="AU18" i="5"/>
  <c r="AT18" i="5"/>
  <c r="AS18" i="5"/>
  <c r="AR18" i="5"/>
  <c r="AQ18" i="5"/>
  <c r="AP18" i="5"/>
  <c r="AO18" i="5"/>
  <c r="AN18" i="5"/>
  <c r="AM18" i="5"/>
  <c r="AL18" i="5"/>
  <c r="AK18" i="5"/>
  <c r="AC18" i="5"/>
  <c r="Q18" i="5"/>
  <c r="P18" i="5"/>
  <c r="AH18" i="5" s="1"/>
  <c r="M18" i="5"/>
  <c r="L18" i="5"/>
  <c r="F18" i="5"/>
  <c r="C18" i="5"/>
  <c r="AF18" i="5" s="1"/>
  <c r="B18" i="5"/>
  <c r="AU17" i="5"/>
  <c r="AT17" i="5"/>
  <c r="AS17" i="5"/>
  <c r="AR17" i="5"/>
  <c r="AQ17" i="5"/>
  <c r="AP17" i="5"/>
  <c r="AO17" i="5"/>
  <c r="AN17" i="5"/>
  <c r="AM17" i="5"/>
  <c r="AL17" i="5"/>
  <c r="AK17" i="5"/>
  <c r="AC17" i="5"/>
  <c r="P17" i="5"/>
  <c r="M17" i="5"/>
  <c r="AH17" i="5" s="1"/>
  <c r="L17" i="5"/>
  <c r="F17" i="5"/>
  <c r="AF17" i="5" s="1"/>
  <c r="C17" i="5"/>
  <c r="B17" i="5"/>
  <c r="AU16" i="5"/>
  <c r="AT16" i="5"/>
  <c r="AS16" i="5"/>
  <c r="AR16" i="5"/>
  <c r="AQ16" i="5"/>
  <c r="AP16" i="5"/>
  <c r="AO16" i="5"/>
  <c r="AN16" i="5"/>
  <c r="AM16" i="5"/>
  <c r="AL16" i="5"/>
  <c r="AK16" i="5"/>
  <c r="AC16" i="5"/>
  <c r="Q16" i="5"/>
  <c r="P16" i="5"/>
  <c r="AH16" i="5" s="1"/>
  <c r="M16" i="5"/>
  <c r="L16" i="5"/>
  <c r="F16" i="5"/>
  <c r="C16" i="5"/>
  <c r="AF16" i="5" s="1"/>
  <c r="B16" i="5"/>
  <c r="AU15" i="5"/>
  <c r="AT15" i="5"/>
  <c r="AS15" i="5"/>
  <c r="AR15" i="5"/>
  <c r="AQ15" i="5"/>
  <c r="AP15" i="5"/>
  <c r="AO15" i="5"/>
  <c r="AN15" i="5"/>
  <c r="AM15" i="5"/>
  <c r="AL15" i="5"/>
  <c r="AK15" i="5"/>
  <c r="AC15" i="5"/>
  <c r="P15" i="5"/>
  <c r="M15" i="5"/>
  <c r="AH15" i="5" s="1"/>
  <c r="L15" i="5"/>
  <c r="F15" i="5"/>
  <c r="AF15" i="5" s="1"/>
  <c r="C15" i="5"/>
  <c r="B15" i="5"/>
  <c r="AU14" i="5"/>
  <c r="AU21" i="5" s="1"/>
  <c r="AT14" i="5"/>
  <c r="AS14" i="5"/>
  <c r="AR14" i="5"/>
  <c r="AQ14" i="5"/>
  <c r="AP14" i="5"/>
  <c r="AO14" i="5"/>
  <c r="AN14" i="5"/>
  <c r="AM14" i="5"/>
  <c r="AL14" i="5"/>
  <c r="AK14" i="5"/>
  <c r="AU13" i="5"/>
  <c r="AT13" i="5"/>
  <c r="AS13" i="5"/>
  <c r="AR13" i="5"/>
  <c r="AQ13" i="5"/>
  <c r="AP13" i="5"/>
  <c r="AO13" i="5"/>
  <c r="AN13" i="5"/>
  <c r="AM13" i="5"/>
  <c r="AL13" i="5"/>
  <c r="AK13" i="5"/>
  <c r="AF13" i="5"/>
  <c r="AC13" i="5"/>
  <c r="P13" i="5"/>
  <c r="M13" i="5"/>
  <c r="L13" i="5"/>
  <c r="G13" i="5"/>
  <c r="F13" i="5"/>
  <c r="C13" i="5"/>
  <c r="B13" i="5"/>
  <c r="AT12" i="5"/>
  <c r="AS12" i="5"/>
  <c r="AR12" i="5"/>
  <c r="AQ12" i="5"/>
  <c r="AP12" i="5"/>
  <c r="AO12" i="5"/>
  <c r="AN12" i="5"/>
  <c r="AM12" i="5"/>
  <c r="AL12" i="5"/>
  <c r="AK12" i="5"/>
  <c r="AC12" i="5"/>
  <c r="Q12" i="5"/>
  <c r="P12" i="5"/>
  <c r="AH12" i="5" s="1"/>
  <c r="M12" i="5"/>
  <c r="L12" i="5"/>
  <c r="F12" i="5"/>
  <c r="C12" i="5"/>
  <c r="AF12" i="5" s="1"/>
  <c r="B12" i="5"/>
  <c r="AT11" i="5"/>
  <c r="AS11" i="5"/>
  <c r="AR11" i="5"/>
  <c r="AQ11" i="5"/>
  <c r="AP11" i="5"/>
  <c r="AO11" i="5"/>
  <c r="AN11" i="5"/>
  <c r="AM11" i="5"/>
  <c r="AL11" i="5"/>
  <c r="AK11" i="5"/>
  <c r="AH11" i="5"/>
  <c r="AC11" i="5"/>
  <c r="Q11" i="5"/>
  <c r="P11" i="5"/>
  <c r="M11" i="5"/>
  <c r="L11" i="5"/>
  <c r="F11" i="5"/>
  <c r="C11" i="5"/>
  <c r="B11" i="5"/>
  <c r="AT10" i="5"/>
  <c r="AS10" i="5"/>
  <c r="AR10" i="5"/>
  <c r="AQ10" i="5"/>
  <c r="AP10" i="5"/>
  <c r="AO10" i="5"/>
  <c r="AN10" i="5"/>
  <c r="AM10" i="5"/>
  <c r="AL10" i="5"/>
  <c r="AK10" i="5"/>
  <c r="AC10" i="5"/>
  <c r="P10" i="5"/>
  <c r="M10" i="5"/>
  <c r="Q10" i="5" s="1"/>
  <c r="L10" i="5"/>
  <c r="F10" i="5"/>
  <c r="AF10" i="5" s="1"/>
  <c r="C10" i="5"/>
  <c r="B10" i="5"/>
  <c r="AT9" i="5"/>
  <c r="AS9" i="5"/>
  <c r="AR9" i="5"/>
  <c r="AQ9" i="5"/>
  <c r="AP9" i="5"/>
  <c r="AO9" i="5"/>
  <c r="AN9" i="5"/>
  <c r="AM9" i="5"/>
  <c r="AL9" i="5"/>
  <c r="AK9" i="5"/>
  <c r="AF9" i="5"/>
  <c r="AC9" i="5"/>
  <c r="P9" i="5"/>
  <c r="AH9" i="5" s="1"/>
  <c r="M9" i="5"/>
  <c r="L9" i="5"/>
  <c r="G9" i="5"/>
  <c r="F9" i="5"/>
  <c r="C9" i="5"/>
  <c r="B9" i="5"/>
  <c r="AT8" i="5"/>
  <c r="AS8" i="5"/>
  <c r="AR8" i="5"/>
  <c r="AQ8" i="5"/>
  <c r="AP8" i="5"/>
  <c r="AO8" i="5"/>
  <c r="AN8" i="5"/>
  <c r="AM8" i="5"/>
  <c r="AL8" i="5"/>
  <c r="AK8" i="5"/>
  <c r="AT7" i="5"/>
  <c r="AS7" i="5"/>
  <c r="AR7" i="5"/>
  <c r="AQ7" i="5"/>
  <c r="AP7" i="5"/>
  <c r="AO7" i="5"/>
  <c r="AN7" i="5"/>
  <c r="AM7" i="5"/>
  <c r="AL7" i="5"/>
  <c r="AK7" i="5"/>
  <c r="AH7" i="5"/>
  <c r="AC7" i="5"/>
  <c r="P7" i="5"/>
  <c r="Q7" i="5" s="1"/>
  <c r="M7" i="5"/>
  <c r="L7" i="5"/>
  <c r="F7" i="5"/>
  <c r="AF7" i="5" s="1"/>
  <c r="C7" i="5"/>
  <c r="B7" i="5"/>
  <c r="AT6" i="5"/>
  <c r="AS6" i="5"/>
  <c r="AR6" i="5"/>
  <c r="AQ6" i="5"/>
  <c r="AP6" i="5"/>
  <c r="AO6" i="5"/>
  <c r="AN6" i="5"/>
  <c r="AM6" i="5"/>
  <c r="AL6" i="5"/>
  <c r="AK6" i="5"/>
  <c r="AF6" i="5"/>
  <c r="AC6" i="5"/>
  <c r="P6" i="5"/>
  <c r="AH6" i="5" s="1"/>
  <c r="M6" i="5"/>
  <c r="L6" i="5"/>
  <c r="G6" i="5"/>
  <c r="F6" i="5"/>
  <c r="C6" i="5"/>
  <c r="B6" i="5"/>
  <c r="AT5" i="5"/>
  <c r="AS5" i="5"/>
  <c r="AR5" i="5"/>
  <c r="AQ5" i="5"/>
  <c r="AP5" i="5"/>
  <c r="AO5" i="5"/>
  <c r="AN5" i="5"/>
  <c r="AM5" i="5"/>
  <c r="AL5" i="5"/>
  <c r="AK5" i="5"/>
  <c r="AF5" i="5"/>
  <c r="AC5" i="5"/>
  <c r="P5" i="5"/>
  <c r="AH5" i="5" s="1"/>
  <c r="M5" i="5"/>
  <c r="L5" i="5"/>
  <c r="F5" i="5"/>
  <c r="G5" i="5" s="1"/>
  <c r="C5" i="5"/>
  <c r="B5" i="5"/>
  <c r="AT4" i="5"/>
  <c r="AS4" i="5"/>
  <c r="AR4" i="5"/>
  <c r="AQ4" i="5"/>
  <c r="AQ21" i="5" s="1"/>
  <c r="AP4" i="5"/>
  <c r="AO4" i="5"/>
  <c r="AN4" i="5"/>
  <c r="AM4" i="5"/>
  <c r="AL4" i="5"/>
  <c r="AK4" i="5"/>
  <c r="AC4" i="5"/>
  <c r="R4" i="5"/>
  <c r="P4" i="5"/>
  <c r="Q4" i="5" s="1"/>
  <c r="M4" i="5"/>
  <c r="AH4" i="5" s="1"/>
  <c r="L4" i="5"/>
  <c r="F4" i="5"/>
  <c r="AF4" i="5" s="1"/>
  <c r="C4" i="5"/>
  <c r="B4" i="5"/>
  <c r="AT3" i="5"/>
  <c r="AS3" i="5"/>
  <c r="AS21" i="5" s="1"/>
  <c r="AR3" i="5"/>
  <c r="AR21" i="5" s="1"/>
  <c r="AQ3" i="5"/>
  <c r="AP3" i="5"/>
  <c r="AO3" i="5"/>
  <c r="AO21" i="5" s="1"/>
  <c r="AN3" i="5"/>
  <c r="AN21" i="5" s="1"/>
  <c r="AM3" i="5"/>
  <c r="AM21" i="5" s="1"/>
  <c r="AL3" i="5"/>
  <c r="AK3" i="5"/>
  <c r="AK21" i="5" s="1"/>
  <c r="AF3" i="5"/>
  <c r="AC3" i="5"/>
  <c r="P3" i="5"/>
  <c r="AH3" i="5" s="1"/>
  <c r="M3" i="5"/>
  <c r="L3" i="5"/>
  <c r="G3" i="5"/>
  <c r="F3" i="5"/>
  <c r="C3" i="5"/>
  <c r="B3" i="5"/>
  <c r="AD110" i="4"/>
  <c r="AA110" i="4"/>
  <c r="P110" i="4"/>
  <c r="M110" i="4"/>
  <c r="L110" i="4"/>
  <c r="G110" i="4"/>
  <c r="F110" i="4"/>
  <c r="C110" i="4"/>
  <c r="B110" i="4"/>
  <c r="AF109" i="4"/>
  <c r="AA109" i="4"/>
  <c r="Q109" i="4"/>
  <c r="AE109" i="4" s="1"/>
  <c r="P109" i="4"/>
  <c r="M109" i="4"/>
  <c r="L109" i="4"/>
  <c r="K109" i="4"/>
  <c r="I109" i="4"/>
  <c r="G109" i="4"/>
  <c r="AC109" i="4" s="1"/>
  <c r="F109" i="4"/>
  <c r="AD109" i="4" s="1"/>
  <c r="C109" i="4"/>
  <c r="B109" i="4"/>
  <c r="AF108" i="4"/>
  <c r="AA108" i="4"/>
  <c r="Q108" i="4"/>
  <c r="AE108" i="4" s="1"/>
  <c r="P108" i="4"/>
  <c r="M108" i="4"/>
  <c r="L108" i="4"/>
  <c r="K108" i="4"/>
  <c r="I108" i="4"/>
  <c r="G108" i="4"/>
  <c r="F108" i="4"/>
  <c r="C108" i="4"/>
  <c r="B108" i="4"/>
  <c r="AE107" i="4"/>
  <c r="AD107" i="4"/>
  <c r="AA107" i="4"/>
  <c r="Q107" i="4"/>
  <c r="P107" i="4"/>
  <c r="AF107" i="4" s="1"/>
  <c r="M107" i="4"/>
  <c r="L107" i="4"/>
  <c r="K107" i="4"/>
  <c r="I107" i="4"/>
  <c r="G107" i="4"/>
  <c r="AC107" i="4" s="1"/>
  <c r="F107" i="4"/>
  <c r="C107" i="4"/>
  <c r="B107" i="4"/>
  <c r="AD106" i="4"/>
  <c r="AA106" i="4"/>
  <c r="Q106" i="4"/>
  <c r="P106" i="4"/>
  <c r="M106" i="4"/>
  <c r="L106" i="4"/>
  <c r="K106" i="4"/>
  <c r="I106" i="4"/>
  <c r="G106" i="4"/>
  <c r="AC106" i="4" s="1"/>
  <c r="F106" i="4"/>
  <c r="C106" i="4"/>
  <c r="B106" i="4"/>
  <c r="AF104" i="4"/>
  <c r="AA104" i="4"/>
  <c r="Q104" i="4"/>
  <c r="AE104" i="4" s="1"/>
  <c r="P104" i="4"/>
  <c r="M104" i="4"/>
  <c r="L104" i="4"/>
  <c r="K104" i="4"/>
  <c r="I104" i="4"/>
  <c r="G104" i="4"/>
  <c r="AC104" i="4" s="1"/>
  <c r="F104" i="4"/>
  <c r="AD104" i="4" s="1"/>
  <c r="C104" i="4"/>
  <c r="B104" i="4"/>
  <c r="AF103" i="4"/>
  <c r="AE103" i="4"/>
  <c r="AA103" i="4"/>
  <c r="Q103" i="4"/>
  <c r="P103" i="4"/>
  <c r="M103" i="4"/>
  <c r="L103" i="4"/>
  <c r="K103" i="4"/>
  <c r="I103" i="4"/>
  <c r="G103" i="4"/>
  <c r="AC103" i="4" s="1"/>
  <c r="F103" i="4"/>
  <c r="C103" i="4"/>
  <c r="B103" i="4"/>
  <c r="AE102" i="4"/>
  <c r="AD102" i="4"/>
  <c r="AA102" i="4"/>
  <c r="Q102" i="4"/>
  <c r="P102" i="4"/>
  <c r="AF102" i="4" s="1"/>
  <c r="M102" i="4"/>
  <c r="L102" i="4"/>
  <c r="K102" i="4"/>
  <c r="I102" i="4"/>
  <c r="G102" i="4"/>
  <c r="AC102" i="4" s="1"/>
  <c r="F102" i="4"/>
  <c r="C102" i="4"/>
  <c r="B102" i="4"/>
  <c r="AD101" i="4"/>
  <c r="AA101" i="4"/>
  <c r="Q101" i="4"/>
  <c r="AE101" i="4" s="1"/>
  <c r="P101" i="4"/>
  <c r="M101" i="4"/>
  <c r="L101" i="4"/>
  <c r="K101" i="4"/>
  <c r="I101" i="4"/>
  <c r="G101" i="4"/>
  <c r="AC101" i="4" s="1"/>
  <c r="F101" i="4"/>
  <c r="C101" i="4"/>
  <c r="B101" i="4"/>
  <c r="AF100" i="4"/>
  <c r="AA100" i="4"/>
  <c r="Q100" i="4"/>
  <c r="AE100" i="4" s="1"/>
  <c r="P100" i="4"/>
  <c r="M100" i="4"/>
  <c r="L100" i="4"/>
  <c r="K100" i="4"/>
  <c r="I100" i="4"/>
  <c r="G100" i="4"/>
  <c r="AC100" i="4" s="1"/>
  <c r="F100" i="4"/>
  <c r="AD100" i="4" s="1"/>
  <c r="C100" i="4"/>
  <c r="B100" i="4"/>
  <c r="AF98" i="4"/>
  <c r="AE98" i="4"/>
  <c r="AA98" i="4"/>
  <c r="Q98" i="4"/>
  <c r="P98" i="4"/>
  <c r="M98" i="4"/>
  <c r="L98" i="4"/>
  <c r="K98" i="4"/>
  <c r="I98" i="4"/>
  <c r="G98" i="4"/>
  <c r="AC98" i="4" s="1"/>
  <c r="F98" i="4"/>
  <c r="AD98" i="4" s="1"/>
  <c r="C98" i="4"/>
  <c r="B98" i="4"/>
  <c r="AD97" i="4"/>
  <c r="AA97" i="4"/>
  <c r="P97" i="4"/>
  <c r="M97" i="4"/>
  <c r="L97" i="4"/>
  <c r="F97" i="4"/>
  <c r="C97" i="4"/>
  <c r="G97" i="4" s="1"/>
  <c r="B97" i="4"/>
  <c r="AD96" i="4"/>
  <c r="AA96" i="4"/>
  <c r="Q96" i="4"/>
  <c r="P96" i="4"/>
  <c r="M96" i="4"/>
  <c r="L96" i="4"/>
  <c r="K96" i="4"/>
  <c r="I96" i="4"/>
  <c r="G96" i="4"/>
  <c r="AC96" i="4" s="1"/>
  <c r="F96" i="4"/>
  <c r="C96" i="4"/>
  <c r="B96" i="4"/>
  <c r="AA95" i="4"/>
  <c r="Q95" i="4"/>
  <c r="P95" i="4"/>
  <c r="M95" i="4"/>
  <c r="AF95" i="4" s="1"/>
  <c r="L95" i="4"/>
  <c r="K95" i="4"/>
  <c r="I95" i="4"/>
  <c r="G95" i="4"/>
  <c r="AC95" i="4" s="1"/>
  <c r="F95" i="4"/>
  <c r="AD95" i="4" s="1"/>
  <c r="C95" i="4"/>
  <c r="B95" i="4"/>
  <c r="AF94" i="4"/>
  <c r="AA94" i="4"/>
  <c r="Q94" i="4"/>
  <c r="AE94" i="4" s="1"/>
  <c r="P94" i="4"/>
  <c r="M94" i="4"/>
  <c r="L94" i="4"/>
  <c r="K94" i="4"/>
  <c r="I94" i="4"/>
  <c r="G94" i="4"/>
  <c r="F94" i="4"/>
  <c r="AD94" i="4" s="1"/>
  <c r="C94" i="4"/>
  <c r="B94" i="4"/>
  <c r="AD92" i="4"/>
  <c r="AA92" i="4"/>
  <c r="Q92" i="4"/>
  <c r="AE92" i="4" s="1"/>
  <c r="P92" i="4"/>
  <c r="AF92" i="4" s="1"/>
  <c r="M92" i="4"/>
  <c r="L92" i="4"/>
  <c r="K92" i="4"/>
  <c r="I92" i="4"/>
  <c r="G92" i="4"/>
  <c r="AC92" i="4" s="1"/>
  <c r="F92" i="4"/>
  <c r="C92" i="4"/>
  <c r="B92" i="4"/>
  <c r="AD91" i="4"/>
  <c r="AA91" i="4"/>
  <c r="Q91" i="4"/>
  <c r="P91" i="4"/>
  <c r="M91" i="4"/>
  <c r="L91" i="4"/>
  <c r="K91" i="4"/>
  <c r="I91" i="4"/>
  <c r="G91" i="4"/>
  <c r="AC91" i="4" s="1"/>
  <c r="F91" i="4"/>
  <c r="C91" i="4"/>
  <c r="B91" i="4"/>
  <c r="AF90" i="4"/>
  <c r="AA90" i="4"/>
  <c r="Q90" i="4"/>
  <c r="AE90" i="4" s="1"/>
  <c r="P90" i="4"/>
  <c r="M90" i="4"/>
  <c r="L90" i="4"/>
  <c r="K90" i="4"/>
  <c r="I90" i="4"/>
  <c r="G90" i="4"/>
  <c r="AC90" i="4" s="1"/>
  <c r="F90" i="4"/>
  <c r="AD90" i="4" s="1"/>
  <c r="C90" i="4"/>
  <c r="B90" i="4"/>
  <c r="AF89" i="4"/>
  <c r="AA89" i="4"/>
  <c r="Q89" i="4"/>
  <c r="AE89" i="4" s="1"/>
  <c r="P89" i="4"/>
  <c r="M89" i="4"/>
  <c r="L89" i="4"/>
  <c r="K89" i="4"/>
  <c r="I89" i="4"/>
  <c r="G89" i="4"/>
  <c r="F89" i="4"/>
  <c r="C89" i="4"/>
  <c r="B89" i="4"/>
  <c r="AA88" i="4"/>
  <c r="Q88" i="4"/>
  <c r="AE88" i="4" s="1"/>
  <c r="P88" i="4"/>
  <c r="AF88" i="4" s="1"/>
  <c r="M88" i="4"/>
  <c r="L88" i="4"/>
  <c r="K88" i="4"/>
  <c r="I88" i="4"/>
  <c r="G88" i="4"/>
  <c r="F88" i="4"/>
  <c r="C88" i="4"/>
  <c r="AD88" i="4" s="1"/>
  <c r="B88" i="4"/>
  <c r="AD86" i="4"/>
  <c r="AA86" i="4"/>
  <c r="Q86" i="4"/>
  <c r="P86" i="4"/>
  <c r="M86" i="4"/>
  <c r="L86" i="4"/>
  <c r="K86" i="4"/>
  <c r="I86" i="4"/>
  <c r="G86" i="4"/>
  <c r="AC86" i="4" s="1"/>
  <c r="F86" i="4"/>
  <c r="C86" i="4"/>
  <c r="B86" i="4"/>
  <c r="AA85" i="4"/>
  <c r="Q85" i="4"/>
  <c r="P85" i="4"/>
  <c r="M85" i="4"/>
  <c r="AF85" i="4" s="1"/>
  <c r="L85" i="4"/>
  <c r="K85" i="4"/>
  <c r="I85" i="4"/>
  <c r="G85" i="4"/>
  <c r="AC85" i="4" s="1"/>
  <c r="F85" i="4"/>
  <c r="AD85" i="4" s="1"/>
  <c r="C85" i="4"/>
  <c r="B85" i="4"/>
  <c r="AF84" i="4"/>
  <c r="AA84" i="4"/>
  <c r="Q84" i="4"/>
  <c r="AE84" i="4" s="1"/>
  <c r="P84" i="4"/>
  <c r="M84" i="4"/>
  <c r="L84" i="4"/>
  <c r="K84" i="4"/>
  <c r="I84" i="4"/>
  <c r="G84" i="4"/>
  <c r="F84" i="4"/>
  <c r="AD84" i="4" s="1"/>
  <c r="C84" i="4"/>
  <c r="B84" i="4"/>
  <c r="AD83" i="4"/>
  <c r="AA83" i="4"/>
  <c r="Q83" i="4"/>
  <c r="AE83" i="4" s="1"/>
  <c r="P83" i="4"/>
  <c r="AF83" i="4" s="1"/>
  <c r="M83" i="4"/>
  <c r="L83" i="4"/>
  <c r="K83" i="4"/>
  <c r="I83" i="4"/>
  <c r="G83" i="4"/>
  <c r="AC83" i="4" s="1"/>
  <c r="F83" i="4"/>
  <c r="C83" i="4"/>
  <c r="B83" i="4"/>
  <c r="AD82" i="4"/>
  <c r="AA82" i="4"/>
  <c r="Q82" i="4"/>
  <c r="P82" i="4"/>
  <c r="M82" i="4"/>
  <c r="L82" i="4"/>
  <c r="K82" i="4"/>
  <c r="I82" i="4"/>
  <c r="G82" i="4"/>
  <c r="AC82" i="4" s="1"/>
  <c r="F82" i="4"/>
  <c r="C82" i="4"/>
  <c r="B82" i="4"/>
  <c r="AF80" i="4"/>
  <c r="AA80" i="4"/>
  <c r="Q80" i="4"/>
  <c r="AE80" i="4" s="1"/>
  <c r="P80" i="4"/>
  <c r="M80" i="4"/>
  <c r="L80" i="4"/>
  <c r="K80" i="4"/>
  <c r="I80" i="4"/>
  <c r="G80" i="4"/>
  <c r="AC80" i="4" s="1"/>
  <c r="F80" i="4"/>
  <c r="AD80" i="4" s="1"/>
  <c r="C80" i="4"/>
  <c r="B80" i="4"/>
  <c r="AF79" i="4"/>
  <c r="AA79" i="4"/>
  <c r="Q79" i="4"/>
  <c r="AE79" i="4" s="1"/>
  <c r="P79" i="4"/>
  <c r="M79" i="4"/>
  <c r="L79" i="4"/>
  <c r="K79" i="4"/>
  <c r="I79" i="4"/>
  <c r="G79" i="4"/>
  <c r="F79" i="4"/>
  <c r="C79" i="4"/>
  <c r="B79" i="4"/>
  <c r="AA78" i="4"/>
  <c r="Q78" i="4"/>
  <c r="AE78" i="4" s="1"/>
  <c r="P78" i="4"/>
  <c r="AF78" i="4" s="1"/>
  <c r="M78" i="4"/>
  <c r="L78" i="4"/>
  <c r="K78" i="4"/>
  <c r="I78" i="4"/>
  <c r="G78" i="4"/>
  <c r="F78" i="4"/>
  <c r="C78" i="4"/>
  <c r="AD78" i="4" s="1"/>
  <c r="B78" i="4"/>
  <c r="AD77" i="4"/>
  <c r="AA77" i="4"/>
  <c r="Q77" i="4"/>
  <c r="P77" i="4"/>
  <c r="M77" i="4"/>
  <c r="L77" i="4"/>
  <c r="K77" i="4"/>
  <c r="I77" i="4"/>
  <c r="G77" i="4"/>
  <c r="AC77" i="4" s="1"/>
  <c r="F77" i="4"/>
  <c r="C77" i="4"/>
  <c r="B77" i="4"/>
  <c r="AA76" i="4"/>
  <c r="P76" i="4"/>
  <c r="M76" i="4"/>
  <c r="Q76" i="4" s="1"/>
  <c r="L76" i="4"/>
  <c r="F76" i="4"/>
  <c r="C76" i="4"/>
  <c r="B76" i="4"/>
  <c r="AF74" i="4"/>
  <c r="AA74" i="4"/>
  <c r="Q74" i="4"/>
  <c r="P74" i="4"/>
  <c r="M74" i="4"/>
  <c r="L74" i="4"/>
  <c r="F74" i="4"/>
  <c r="C74" i="4"/>
  <c r="B74" i="4"/>
  <c r="AA73" i="4"/>
  <c r="Q73" i="4"/>
  <c r="P73" i="4"/>
  <c r="AF73" i="4" s="1"/>
  <c r="M73" i="4"/>
  <c r="L73" i="4"/>
  <c r="F73" i="4"/>
  <c r="C73" i="4"/>
  <c r="B73" i="4"/>
  <c r="AD72" i="4"/>
  <c r="AA72" i="4"/>
  <c r="P72" i="4"/>
  <c r="M72" i="4"/>
  <c r="L72" i="4"/>
  <c r="G72" i="4"/>
  <c r="F72" i="4"/>
  <c r="C72" i="4"/>
  <c r="B72" i="4"/>
  <c r="AA71" i="4"/>
  <c r="P71" i="4"/>
  <c r="M71" i="4"/>
  <c r="Q71" i="4" s="1"/>
  <c r="L71" i="4"/>
  <c r="F71" i="4"/>
  <c r="C71" i="4"/>
  <c r="B71" i="4"/>
  <c r="AF70" i="4"/>
  <c r="AA70" i="4"/>
  <c r="Q70" i="4"/>
  <c r="AE70" i="4" s="1"/>
  <c r="P70" i="4"/>
  <c r="M70" i="4"/>
  <c r="L70" i="4"/>
  <c r="K70" i="4"/>
  <c r="I70" i="4"/>
  <c r="G70" i="4"/>
  <c r="F70" i="4"/>
  <c r="C70" i="4"/>
  <c r="B70" i="4"/>
  <c r="AE68" i="4"/>
  <c r="AD68" i="4"/>
  <c r="AA68" i="4"/>
  <c r="Q68" i="4"/>
  <c r="P68" i="4"/>
  <c r="AF68" i="4" s="1"/>
  <c r="M68" i="4"/>
  <c r="L68" i="4"/>
  <c r="K68" i="4"/>
  <c r="I68" i="4"/>
  <c r="G68" i="4"/>
  <c r="AC68" i="4" s="1"/>
  <c r="F68" i="4"/>
  <c r="C68" i="4"/>
  <c r="B68" i="4"/>
  <c r="AD67" i="4"/>
  <c r="AA67" i="4"/>
  <c r="Q67" i="4"/>
  <c r="P67" i="4"/>
  <c r="M67" i="4"/>
  <c r="L67" i="4"/>
  <c r="K67" i="4"/>
  <c r="I67" i="4"/>
  <c r="G67" i="4"/>
  <c r="AC67" i="4" s="1"/>
  <c r="F67" i="4"/>
  <c r="C67" i="4"/>
  <c r="B67" i="4"/>
  <c r="AF66" i="4"/>
  <c r="AA66" i="4"/>
  <c r="P66" i="4"/>
  <c r="M66" i="4"/>
  <c r="Q66" i="4" s="1"/>
  <c r="L66" i="4"/>
  <c r="G66" i="4"/>
  <c r="AC66" i="4" s="1"/>
  <c r="I66" i="4" s="1"/>
  <c r="F66" i="4"/>
  <c r="AD66" i="4" s="1"/>
  <c r="C66" i="4"/>
  <c r="B66" i="4"/>
  <c r="AF65" i="4"/>
  <c r="AE65" i="4"/>
  <c r="AA65" i="4"/>
  <c r="Q65" i="4"/>
  <c r="P65" i="4"/>
  <c r="M65" i="4"/>
  <c r="L65" i="4"/>
  <c r="K65" i="4"/>
  <c r="I65" i="4"/>
  <c r="G65" i="4"/>
  <c r="AC65" i="4" s="1"/>
  <c r="F65" i="4"/>
  <c r="AD65" i="4" s="1"/>
  <c r="C65" i="4"/>
  <c r="B65" i="4"/>
  <c r="AD64" i="4"/>
  <c r="AA64" i="4"/>
  <c r="Q64" i="4"/>
  <c r="AE64" i="4" s="1"/>
  <c r="K64" i="4" s="1"/>
  <c r="P64" i="4"/>
  <c r="AF64" i="4" s="1"/>
  <c r="M64" i="4"/>
  <c r="L64" i="4"/>
  <c r="F64" i="4"/>
  <c r="C64" i="4"/>
  <c r="G64" i="4" s="1"/>
  <c r="B64" i="4"/>
  <c r="AD62" i="4"/>
  <c r="AA62" i="4"/>
  <c r="P62" i="4"/>
  <c r="M62" i="4"/>
  <c r="L62" i="4"/>
  <c r="G62" i="4"/>
  <c r="F62" i="4"/>
  <c r="C62" i="4"/>
  <c r="B62" i="4"/>
  <c r="AF61" i="4"/>
  <c r="AC61" i="4"/>
  <c r="I61" i="4" s="1"/>
  <c r="AA61" i="4"/>
  <c r="P61" i="4"/>
  <c r="M61" i="4"/>
  <c r="Q61" i="4" s="1"/>
  <c r="AE61" i="4" s="1"/>
  <c r="K61" i="4" s="1"/>
  <c r="L61" i="4"/>
  <c r="G61" i="4"/>
  <c r="F61" i="4"/>
  <c r="AD61" i="4" s="1"/>
  <c r="C61" i="4"/>
  <c r="B61" i="4"/>
  <c r="AF60" i="4"/>
  <c r="AA60" i="4"/>
  <c r="Q60" i="4"/>
  <c r="P60" i="4"/>
  <c r="M60" i="4"/>
  <c r="L60" i="4"/>
  <c r="F60" i="4"/>
  <c r="C60" i="4"/>
  <c r="B60" i="4"/>
  <c r="AD59" i="4"/>
  <c r="AA59" i="4"/>
  <c r="P59" i="4"/>
  <c r="AF59" i="4" s="1"/>
  <c r="M59" i="4"/>
  <c r="L59" i="4"/>
  <c r="F59" i="4"/>
  <c r="C59" i="4"/>
  <c r="G59" i="4" s="1"/>
  <c r="B59" i="4"/>
  <c r="AD58" i="4"/>
  <c r="AA58" i="4"/>
  <c r="P58" i="4"/>
  <c r="M58" i="4"/>
  <c r="L58" i="4"/>
  <c r="G58" i="4"/>
  <c r="F58" i="4"/>
  <c r="C58" i="4"/>
  <c r="B58" i="4"/>
  <c r="AF57" i="4"/>
  <c r="AD55" i="4"/>
  <c r="AA55" i="4"/>
  <c r="P55" i="4"/>
  <c r="M55" i="4"/>
  <c r="L55" i="4"/>
  <c r="G55" i="4"/>
  <c r="F55" i="4"/>
  <c r="C55" i="4"/>
  <c r="B55" i="4"/>
  <c r="AA54" i="4"/>
  <c r="P54" i="4"/>
  <c r="M54" i="4"/>
  <c r="Q54" i="4" s="1"/>
  <c r="AE54" i="4" s="1"/>
  <c r="L54" i="4"/>
  <c r="G54" i="4"/>
  <c r="AC54" i="4" s="1"/>
  <c r="I54" i="4" s="1"/>
  <c r="F54" i="4"/>
  <c r="AD54" i="4" s="1"/>
  <c r="C54" i="4"/>
  <c r="B54" i="4"/>
  <c r="AF53" i="4"/>
  <c r="AA53" i="4"/>
  <c r="Q53" i="4"/>
  <c r="P53" i="4"/>
  <c r="M53" i="4"/>
  <c r="L53" i="4"/>
  <c r="F53" i="4"/>
  <c r="C53" i="4"/>
  <c r="B53" i="4"/>
  <c r="AD52" i="4"/>
  <c r="AA52" i="4"/>
  <c r="P52" i="4"/>
  <c r="AF52" i="4" s="1"/>
  <c r="M52" i="4"/>
  <c r="L52" i="4"/>
  <c r="F52" i="4"/>
  <c r="C52" i="4"/>
  <c r="G52" i="4" s="1"/>
  <c r="B52" i="4"/>
  <c r="AD51" i="4"/>
  <c r="AA51" i="4"/>
  <c r="P51" i="4"/>
  <c r="M51" i="4"/>
  <c r="L51" i="4"/>
  <c r="G51" i="4"/>
  <c r="F51" i="4"/>
  <c r="C51" i="4"/>
  <c r="B51" i="4"/>
  <c r="AA49" i="4"/>
  <c r="P49" i="4"/>
  <c r="M49" i="4"/>
  <c r="Q49" i="4" s="1"/>
  <c r="L49" i="4"/>
  <c r="G49" i="4"/>
  <c r="AC49" i="4" s="1"/>
  <c r="I49" i="4" s="1"/>
  <c r="F49" i="4"/>
  <c r="AD49" i="4" s="1"/>
  <c r="C49" i="4"/>
  <c r="B49" i="4"/>
  <c r="AF48" i="4"/>
  <c r="AA48" i="4"/>
  <c r="Q48" i="4"/>
  <c r="P48" i="4"/>
  <c r="M48" i="4"/>
  <c r="L48" i="4"/>
  <c r="F48" i="4"/>
  <c r="C48" i="4"/>
  <c r="B48" i="4"/>
  <c r="AD47" i="4"/>
  <c r="AA47" i="4"/>
  <c r="P47" i="4"/>
  <c r="AF47" i="4" s="1"/>
  <c r="M47" i="4"/>
  <c r="L47" i="4"/>
  <c r="F47" i="4"/>
  <c r="C47" i="4"/>
  <c r="G47" i="4" s="1"/>
  <c r="B47" i="4"/>
  <c r="AD46" i="4"/>
  <c r="AA46" i="4"/>
  <c r="P46" i="4"/>
  <c r="M46" i="4"/>
  <c r="L46" i="4"/>
  <c r="G46" i="4"/>
  <c r="F46" i="4"/>
  <c r="C46" i="4"/>
  <c r="B46" i="4"/>
  <c r="AF45" i="4"/>
  <c r="AA45" i="4"/>
  <c r="P45" i="4"/>
  <c r="M45" i="4"/>
  <c r="Q45" i="4" s="1"/>
  <c r="AE45" i="4" s="1"/>
  <c r="K45" i="4" s="1"/>
  <c r="L45" i="4"/>
  <c r="G45" i="4"/>
  <c r="AC45" i="4" s="1"/>
  <c r="I45" i="4" s="1"/>
  <c r="F45" i="4"/>
  <c r="AD45" i="4" s="1"/>
  <c r="C45" i="4"/>
  <c r="B45" i="4"/>
  <c r="AF43" i="4"/>
  <c r="AA43" i="4"/>
  <c r="Q43" i="4"/>
  <c r="P43" i="4"/>
  <c r="M43" i="4"/>
  <c r="L43" i="4"/>
  <c r="F43" i="4"/>
  <c r="C43" i="4"/>
  <c r="B43" i="4"/>
  <c r="AA42" i="4"/>
  <c r="P42" i="4"/>
  <c r="AF42" i="4" s="1"/>
  <c r="M42" i="4"/>
  <c r="L42" i="4"/>
  <c r="F42" i="4"/>
  <c r="C42" i="4"/>
  <c r="G42" i="4" s="1"/>
  <c r="B42" i="4"/>
  <c r="AA41" i="4"/>
  <c r="P41" i="4"/>
  <c r="M41" i="4"/>
  <c r="L41" i="4"/>
  <c r="F41" i="4"/>
  <c r="G41" i="4" s="1"/>
  <c r="C41" i="4"/>
  <c r="B41" i="4"/>
  <c r="AA40" i="4"/>
  <c r="P40" i="4"/>
  <c r="AF40" i="4" s="1"/>
  <c r="M40" i="4"/>
  <c r="L40" i="4"/>
  <c r="F40" i="4"/>
  <c r="C40" i="4"/>
  <c r="B40" i="4"/>
  <c r="AA39" i="4"/>
  <c r="Q39" i="4"/>
  <c r="P39" i="4"/>
  <c r="M39" i="4"/>
  <c r="L39" i="4"/>
  <c r="F39" i="4"/>
  <c r="C39" i="4"/>
  <c r="AD39" i="4" s="1"/>
  <c r="B39" i="4"/>
  <c r="AA37" i="4"/>
  <c r="P37" i="4"/>
  <c r="M37" i="4"/>
  <c r="L37" i="4"/>
  <c r="F37" i="4"/>
  <c r="G37" i="4" s="1"/>
  <c r="C37" i="4"/>
  <c r="B37" i="4"/>
  <c r="AA36" i="4"/>
  <c r="P36" i="4"/>
  <c r="M36" i="4"/>
  <c r="AF36" i="4" s="1"/>
  <c r="L36" i="4"/>
  <c r="F36" i="4"/>
  <c r="AD36" i="4" s="1"/>
  <c r="C36" i="4"/>
  <c r="B36" i="4"/>
  <c r="AA35" i="4"/>
  <c r="P35" i="4"/>
  <c r="AF35" i="4" s="1"/>
  <c r="M35" i="4"/>
  <c r="L35" i="4"/>
  <c r="F35" i="4"/>
  <c r="C35" i="4"/>
  <c r="B35" i="4"/>
  <c r="AA34" i="4"/>
  <c r="Q34" i="4"/>
  <c r="P34" i="4"/>
  <c r="M34" i="4"/>
  <c r="L34" i="4"/>
  <c r="F34" i="4"/>
  <c r="C34" i="4"/>
  <c r="AD34" i="4" s="1"/>
  <c r="B34" i="4"/>
  <c r="AA33" i="4"/>
  <c r="P33" i="4"/>
  <c r="M33" i="4"/>
  <c r="L33" i="4"/>
  <c r="F33" i="4"/>
  <c r="G33" i="4" s="1"/>
  <c r="C33" i="4"/>
  <c r="B33" i="4"/>
  <c r="AA31" i="4"/>
  <c r="P31" i="4"/>
  <c r="M31" i="4"/>
  <c r="AF31" i="4" s="1"/>
  <c r="L31" i="4"/>
  <c r="F31" i="4"/>
  <c r="AD31" i="4" s="1"/>
  <c r="C31" i="4"/>
  <c r="B31" i="4"/>
  <c r="AA30" i="4"/>
  <c r="P30" i="4"/>
  <c r="Q30" i="4" s="1"/>
  <c r="M30" i="4"/>
  <c r="L30" i="4"/>
  <c r="F30" i="4"/>
  <c r="C30" i="4"/>
  <c r="B30" i="4"/>
  <c r="AA29" i="4"/>
  <c r="Q29" i="4"/>
  <c r="P29" i="4"/>
  <c r="M29" i="4"/>
  <c r="L29" i="4"/>
  <c r="F29" i="4"/>
  <c r="C29" i="4"/>
  <c r="AD29" i="4" s="1"/>
  <c r="B29" i="4"/>
  <c r="AA28" i="4"/>
  <c r="P28" i="4"/>
  <c r="M28" i="4"/>
  <c r="L28" i="4"/>
  <c r="F28" i="4"/>
  <c r="G28" i="4" s="1"/>
  <c r="C28" i="4"/>
  <c r="B28" i="4"/>
  <c r="AA27" i="4"/>
  <c r="P27" i="4"/>
  <c r="M27" i="4"/>
  <c r="AF27" i="4" s="1"/>
  <c r="L27" i="4"/>
  <c r="F27" i="4"/>
  <c r="AD27" i="4" s="1"/>
  <c r="C27" i="4"/>
  <c r="B27" i="4"/>
  <c r="AA25" i="4"/>
  <c r="P25" i="4"/>
  <c r="AF25" i="4" s="1"/>
  <c r="M25" i="4"/>
  <c r="L25" i="4"/>
  <c r="F25" i="4"/>
  <c r="C25" i="4"/>
  <c r="B25" i="4"/>
  <c r="AA24" i="4"/>
  <c r="Q24" i="4"/>
  <c r="P24" i="4"/>
  <c r="M24" i="4"/>
  <c r="L24" i="4"/>
  <c r="F24" i="4"/>
  <c r="C24" i="4"/>
  <c r="AD24" i="4" s="1"/>
  <c r="B24" i="4"/>
  <c r="AA23" i="4"/>
  <c r="P23" i="4"/>
  <c r="AF23" i="4" s="1"/>
  <c r="M23" i="4"/>
  <c r="L23" i="4"/>
  <c r="F23" i="4"/>
  <c r="AD23" i="4" s="1"/>
  <c r="C23" i="4"/>
  <c r="B23" i="4"/>
  <c r="AA22" i="4"/>
  <c r="P22" i="4"/>
  <c r="M22" i="4"/>
  <c r="AF22" i="4" s="1"/>
  <c r="L22" i="4"/>
  <c r="F22" i="4"/>
  <c r="AD22" i="4" s="1"/>
  <c r="C22" i="4"/>
  <c r="B22" i="4"/>
  <c r="AA21" i="4"/>
  <c r="Q21" i="4"/>
  <c r="P21" i="4"/>
  <c r="M21" i="4"/>
  <c r="L21" i="4"/>
  <c r="F21" i="4"/>
  <c r="C21" i="4"/>
  <c r="AD21" i="4" s="1"/>
  <c r="B21" i="4"/>
  <c r="AS20" i="4"/>
  <c r="AR20" i="4"/>
  <c r="AQ20" i="4"/>
  <c r="AP20" i="4"/>
  <c r="AO20" i="4"/>
  <c r="AN20" i="4"/>
  <c r="AM20" i="4"/>
  <c r="AL20" i="4"/>
  <c r="AK20" i="4"/>
  <c r="AJ20" i="4"/>
  <c r="AI20" i="4"/>
  <c r="AS19" i="4"/>
  <c r="AR19" i="4"/>
  <c r="AQ19" i="4"/>
  <c r="AP19" i="4"/>
  <c r="AO19" i="4"/>
  <c r="AN19" i="4"/>
  <c r="AM19" i="4"/>
  <c r="AL19" i="4"/>
  <c r="AK19" i="4"/>
  <c r="AJ19" i="4"/>
  <c r="AI19" i="4"/>
  <c r="AF19" i="4"/>
  <c r="AA19" i="4"/>
  <c r="Q19" i="4"/>
  <c r="P19" i="4"/>
  <c r="M19" i="4"/>
  <c r="L19" i="4"/>
  <c r="F19" i="4"/>
  <c r="C19" i="4"/>
  <c r="B19" i="4"/>
  <c r="AS18" i="4"/>
  <c r="AR18" i="4"/>
  <c r="AQ18" i="4"/>
  <c r="AP18" i="4"/>
  <c r="AO18" i="4"/>
  <c r="AN18" i="4"/>
  <c r="AM18" i="4"/>
  <c r="AL18" i="4"/>
  <c r="AK18" i="4"/>
  <c r="AJ18" i="4"/>
  <c r="AI18" i="4"/>
  <c r="AA18" i="4"/>
  <c r="P18" i="4"/>
  <c r="Q18" i="4" s="1"/>
  <c r="AE18" i="4" s="1"/>
  <c r="M18" i="4"/>
  <c r="L18" i="4"/>
  <c r="G18" i="4"/>
  <c r="AC18" i="4" s="1"/>
  <c r="F18" i="4"/>
  <c r="AD18" i="4" s="1"/>
  <c r="C18" i="4"/>
  <c r="B18" i="4"/>
  <c r="AS17" i="4"/>
  <c r="AR17" i="4"/>
  <c r="AQ17" i="4"/>
  <c r="AP17" i="4"/>
  <c r="AO17" i="4"/>
  <c r="AN17" i="4"/>
  <c r="AM17" i="4"/>
  <c r="AL17" i="4"/>
  <c r="AK17" i="4"/>
  <c r="AJ17" i="4"/>
  <c r="AI17" i="4"/>
  <c r="AF17" i="4"/>
  <c r="AA17" i="4"/>
  <c r="Q17" i="4"/>
  <c r="P17" i="4"/>
  <c r="M17" i="4"/>
  <c r="L17" i="4"/>
  <c r="F17" i="4"/>
  <c r="AD17" i="4" s="1"/>
  <c r="C17" i="4"/>
  <c r="B17" i="4"/>
  <c r="AS16" i="4"/>
  <c r="AR16" i="4"/>
  <c r="AQ16" i="4"/>
  <c r="AP16" i="4"/>
  <c r="AO16" i="4"/>
  <c r="AN16" i="4"/>
  <c r="AM16" i="4"/>
  <c r="AL16" i="4"/>
  <c r="AK16" i="4"/>
  <c r="AJ16" i="4"/>
  <c r="AI16" i="4"/>
  <c r="AD16" i="4"/>
  <c r="AA16" i="4"/>
  <c r="P16" i="4"/>
  <c r="AF16" i="4" s="1"/>
  <c r="M16" i="4"/>
  <c r="L16" i="4"/>
  <c r="G16" i="4"/>
  <c r="F16" i="4"/>
  <c r="C16" i="4"/>
  <c r="B16" i="4"/>
  <c r="AS15" i="4"/>
  <c r="AS21" i="4" s="1"/>
  <c r="AR15" i="4"/>
  <c r="AQ15" i="4"/>
  <c r="AP15" i="4"/>
  <c r="AO15" i="4"/>
  <c r="AN15" i="4"/>
  <c r="AM15" i="4"/>
  <c r="AL15" i="4"/>
  <c r="AK15" i="4"/>
  <c r="AJ15" i="4"/>
  <c r="AI15" i="4"/>
  <c r="AF15" i="4"/>
  <c r="AA15" i="4"/>
  <c r="Q15" i="4"/>
  <c r="P15" i="4"/>
  <c r="M15" i="4"/>
  <c r="L15" i="4"/>
  <c r="F15" i="4"/>
  <c r="AD15" i="4" s="1"/>
  <c r="C15" i="4"/>
  <c r="B15" i="4"/>
  <c r="AS14" i="4"/>
  <c r="AR14" i="4"/>
  <c r="AQ14" i="4"/>
  <c r="AP14" i="4"/>
  <c r="AO14" i="4"/>
  <c r="AN14" i="4"/>
  <c r="AM14" i="4"/>
  <c r="AL14" i="4"/>
  <c r="AK14" i="4"/>
  <c r="AJ14" i="4"/>
  <c r="AI14" i="4"/>
  <c r="AS13" i="4"/>
  <c r="AR13" i="4"/>
  <c r="AQ13" i="4"/>
  <c r="AP13" i="4"/>
  <c r="AO13" i="4"/>
  <c r="AN13" i="4"/>
  <c r="AM13" i="4"/>
  <c r="AL13" i="4"/>
  <c r="AK13" i="4"/>
  <c r="AJ13" i="4"/>
  <c r="AI13" i="4"/>
  <c r="AF13" i="4"/>
  <c r="AA13" i="4"/>
  <c r="P13" i="4"/>
  <c r="Q13" i="4" s="1"/>
  <c r="M13" i="4"/>
  <c r="L13" i="4"/>
  <c r="F13" i="4"/>
  <c r="C13" i="4"/>
  <c r="B13" i="4"/>
  <c r="AR12" i="4"/>
  <c r="AQ12" i="4"/>
  <c r="AP12" i="4"/>
  <c r="AO12" i="4"/>
  <c r="AN12" i="4"/>
  <c r="AM12" i="4"/>
  <c r="AL12" i="4"/>
  <c r="AK12" i="4"/>
  <c r="AJ12" i="4"/>
  <c r="AI12" i="4"/>
  <c r="AD12" i="4"/>
  <c r="AA12" i="4"/>
  <c r="Q12" i="4"/>
  <c r="P12" i="4"/>
  <c r="M12" i="4"/>
  <c r="L12" i="4"/>
  <c r="K12" i="4"/>
  <c r="I12" i="4"/>
  <c r="G12" i="4"/>
  <c r="AC12" i="4" s="1"/>
  <c r="F12" i="4"/>
  <c r="C12" i="4"/>
  <c r="B12" i="4"/>
  <c r="AR11" i="4"/>
  <c r="AQ11" i="4"/>
  <c r="AP11" i="4"/>
  <c r="AO11" i="4"/>
  <c r="AN11" i="4"/>
  <c r="AM11" i="4"/>
  <c r="AL11" i="4"/>
  <c r="AK11" i="4"/>
  <c r="AJ11" i="4"/>
  <c r="AI11" i="4"/>
  <c r="AD11" i="4"/>
  <c r="AA11" i="4"/>
  <c r="P11" i="4"/>
  <c r="M11" i="4"/>
  <c r="L11" i="4"/>
  <c r="F11" i="4"/>
  <c r="G11" i="4" s="1"/>
  <c r="C11" i="4"/>
  <c r="B11" i="4"/>
  <c r="AR10" i="4"/>
  <c r="AQ10" i="4"/>
  <c r="AP10" i="4"/>
  <c r="AO10" i="4"/>
  <c r="AN10" i="4"/>
  <c r="AM10" i="4"/>
  <c r="AL10" i="4"/>
  <c r="AK10" i="4"/>
  <c r="AJ10" i="4"/>
  <c r="AI10" i="4"/>
  <c r="AF10" i="4"/>
  <c r="AA10" i="4"/>
  <c r="Q10" i="4"/>
  <c r="P10" i="4"/>
  <c r="M10" i="4"/>
  <c r="L10" i="4"/>
  <c r="F10" i="4"/>
  <c r="C10" i="4"/>
  <c r="B10" i="4"/>
  <c r="AR9" i="4"/>
  <c r="AQ9" i="4"/>
  <c r="AP9" i="4"/>
  <c r="AO9" i="4"/>
  <c r="AN9" i="4"/>
  <c r="AM9" i="4"/>
  <c r="AL9" i="4"/>
  <c r="AK9" i="4"/>
  <c r="AJ9" i="4"/>
  <c r="AI9" i="4"/>
  <c r="AF9" i="4"/>
  <c r="AA9" i="4"/>
  <c r="P9" i="4"/>
  <c r="Q9" i="4" s="1"/>
  <c r="M9" i="4"/>
  <c r="L9" i="4"/>
  <c r="F9" i="4"/>
  <c r="C9" i="4"/>
  <c r="B9" i="4"/>
  <c r="AR8" i="4"/>
  <c r="AQ8" i="4"/>
  <c r="AP8" i="4"/>
  <c r="AO8" i="4"/>
  <c r="AN8" i="4"/>
  <c r="AM8" i="4"/>
  <c r="AL8" i="4"/>
  <c r="AK8" i="4"/>
  <c r="AJ8" i="4"/>
  <c r="AI8" i="4"/>
  <c r="AR7" i="4"/>
  <c r="AQ7" i="4"/>
  <c r="AP7" i="4"/>
  <c r="AO7" i="4"/>
  <c r="AN7" i="4"/>
  <c r="AM7" i="4"/>
  <c r="AL7" i="4"/>
  <c r="AK7" i="4"/>
  <c r="AJ7" i="4"/>
  <c r="AI7" i="4"/>
  <c r="AF7" i="4"/>
  <c r="AA7" i="4"/>
  <c r="Q7" i="4"/>
  <c r="P7" i="4"/>
  <c r="M7" i="4"/>
  <c r="L7" i="4"/>
  <c r="F7" i="4"/>
  <c r="C7" i="4"/>
  <c r="B7" i="4"/>
  <c r="AR6" i="4"/>
  <c r="AQ6" i="4"/>
  <c r="AP6" i="4"/>
  <c r="AO6" i="4"/>
  <c r="AN6" i="4"/>
  <c r="AM6" i="4"/>
  <c r="AL6" i="4"/>
  <c r="AK6" i="4"/>
  <c r="AJ6" i="4"/>
  <c r="AI6" i="4"/>
  <c r="AF6" i="4"/>
  <c r="AA6" i="4"/>
  <c r="P6" i="4"/>
  <c r="Q6" i="4" s="1"/>
  <c r="M6" i="4"/>
  <c r="L6" i="4"/>
  <c r="F6" i="4"/>
  <c r="C6" i="4"/>
  <c r="B6" i="4"/>
  <c r="AR5" i="4"/>
  <c r="AQ5" i="4"/>
  <c r="AP5" i="4"/>
  <c r="AO5" i="4"/>
  <c r="AN5" i="4"/>
  <c r="AM5" i="4"/>
  <c r="AM21" i="4" s="1"/>
  <c r="AL5" i="4"/>
  <c r="AK5" i="4"/>
  <c r="AJ5" i="4"/>
  <c r="AI5" i="4"/>
  <c r="AI21" i="4" s="1"/>
  <c r="AD5" i="4"/>
  <c r="AA5" i="4"/>
  <c r="P5" i="4"/>
  <c r="AF5" i="4" s="1"/>
  <c r="M5" i="4"/>
  <c r="L5" i="4"/>
  <c r="G5" i="4"/>
  <c r="F5" i="4"/>
  <c r="C5" i="4"/>
  <c r="B5" i="4"/>
  <c r="AR4" i="4"/>
  <c r="AQ4" i="4"/>
  <c r="AP4" i="4"/>
  <c r="AO4" i="4"/>
  <c r="AN4" i="4"/>
  <c r="AM4" i="4"/>
  <c r="AL4" i="4"/>
  <c r="AK4" i="4"/>
  <c r="AJ4" i="4"/>
  <c r="AI4" i="4"/>
  <c r="AD4" i="4"/>
  <c r="AA4" i="4"/>
  <c r="P4" i="4"/>
  <c r="M4" i="4"/>
  <c r="L4" i="4"/>
  <c r="F4" i="4"/>
  <c r="G4" i="4" s="1"/>
  <c r="C4" i="4"/>
  <c r="B4" i="4"/>
  <c r="AR3" i="4"/>
  <c r="AQ3" i="4"/>
  <c r="AP3" i="4"/>
  <c r="AO3" i="4"/>
  <c r="AN3" i="4"/>
  <c r="AM3" i="4"/>
  <c r="AL3" i="4"/>
  <c r="AK3" i="4"/>
  <c r="AJ3" i="4"/>
  <c r="AI3" i="4"/>
  <c r="AF3" i="4"/>
  <c r="AA3" i="4"/>
  <c r="Q3" i="4"/>
  <c r="P3" i="4"/>
  <c r="M3" i="4"/>
  <c r="L3" i="4"/>
  <c r="F3" i="4"/>
  <c r="AD3" i="4" s="1"/>
  <c r="C3" i="4"/>
  <c r="B3" i="4"/>
  <c r="D64" i="2"/>
  <c r="J62" i="2"/>
  <c r="H57" i="2"/>
  <c r="F56" i="2"/>
  <c r="D43" i="2"/>
  <c r="H42" i="2"/>
  <c r="B36" i="2"/>
  <c r="F35" i="2"/>
  <c r="L28" i="2"/>
  <c r="D28" i="2"/>
  <c r="F22" i="2"/>
  <c r="H21" i="2"/>
  <c r="B15" i="2"/>
  <c r="L13" i="2"/>
  <c r="L3" i="2"/>
  <c r="H9" i="1" l="1"/>
  <c r="I9" i="1" s="1"/>
  <c r="H13" i="1"/>
  <c r="I13" i="1" s="1"/>
  <c r="AG4" i="5"/>
  <c r="K4" i="5" s="1"/>
  <c r="AH31" i="5"/>
  <c r="Q31" i="5"/>
  <c r="AG31" i="5" s="1"/>
  <c r="K31" i="5" s="1"/>
  <c r="AP21" i="5"/>
  <c r="G4" i="5"/>
  <c r="AE4" i="5" s="1"/>
  <c r="I4" i="5" s="1"/>
  <c r="Q5" i="5"/>
  <c r="AG5" i="5" s="1"/>
  <c r="K5" i="5" s="1"/>
  <c r="G7" i="5"/>
  <c r="AE7" i="5" s="1"/>
  <c r="I7" i="5" s="1"/>
  <c r="G10" i="5"/>
  <c r="AE10" i="5" s="1"/>
  <c r="I10" i="5" s="1"/>
  <c r="AF11" i="5"/>
  <c r="G11" i="5"/>
  <c r="AH13" i="5"/>
  <c r="Q13" i="5"/>
  <c r="AG13" i="5" s="1"/>
  <c r="K13" i="5" s="1"/>
  <c r="Q15" i="5"/>
  <c r="Q17" i="5"/>
  <c r="Q19" i="5"/>
  <c r="AF21" i="5"/>
  <c r="G21" i="5"/>
  <c r="AF29" i="5"/>
  <c r="G29" i="5"/>
  <c r="AE29" i="5" s="1"/>
  <c r="I29" i="5" s="1"/>
  <c r="AG29" i="5"/>
  <c r="K29" i="5" s="1"/>
  <c r="AH30" i="5"/>
  <c r="Q30" i="5"/>
  <c r="G33" i="5"/>
  <c r="AF39" i="5"/>
  <c r="G39" i="5"/>
  <c r="AE39" i="5" s="1"/>
  <c r="AT21" i="5"/>
  <c r="Q3" i="5"/>
  <c r="AG3" i="5" s="1"/>
  <c r="K3" i="5" s="1"/>
  <c r="Q6" i="5"/>
  <c r="AG6" i="5" s="1"/>
  <c r="K6" i="5" s="1"/>
  <c r="Q9" i="5"/>
  <c r="AG9" i="5" s="1"/>
  <c r="K9" i="5" s="1"/>
  <c r="G12" i="5"/>
  <c r="AE12" i="5" s="1"/>
  <c r="I12" i="5" s="1"/>
  <c r="G15" i="5"/>
  <c r="AE15" i="5" s="1"/>
  <c r="I15" i="5" s="1"/>
  <c r="G16" i="5"/>
  <c r="AE16" i="5" s="1"/>
  <c r="I16" i="5" s="1"/>
  <c r="G17" i="5"/>
  <c r="AE17" i="5" s="1"/>
  <c r="I17" i="5" s="1"/>
  <c r="G18" i="5"/>
  <c r="AE18" i="5" s="1"/>
  <c r="I18" i="5" s="1"/>
  <c r="G19" i="5"/>
  <c r="AE19" i="5" s="1"/>
  <c r="I19" i="5" s="1"/>
  <c r="AH22" i="5"/>
  <c r="Q22" i="5"/>
  <c r="Q23" i="5"/>
  <c r="AG23" i="5" s="1"/>
  <c r="K23" i="5" s="1"/>
  <c r="AH27" i="5"/>
  <c r="Q27" i="5"/>
  <c r="AG27" i="5" s="1"/>
  <c r="K27" i="5" s="1"/>
  <c r="AE36" i="5"/>
  <c r="I36" i="5" s="1"/>
  <c r="AH36" i="5"/>
  <c r="Q36" i="5"/>
  <c r="AG36" i="5" s="1"/>
  <c r="Q40" i="5"/>
  <c r="AH10" i="5"/>
  <c r="AE23" i="5"/>
  <c r="I23" i="5" s="1"/>
  <c r="AF24" i="5"/>
  <c r="G24" i="5"/>
  <c r="AE24" i="5" s="1"/>
  <c r="AL21" i="5"/>
  <c r="AG25" i="5"/>
  <c r="K25" i="5" s="1"/>
  <c r="AE28" i="5"/>
  <c r="I28" i="5" s="1"/>
  <c r="AF34" i="5"/>
  <c r="G34" i="5"/>
  <c r="AE34" i="5" s="1"/>
  <c r="I34" i="5" s="1"/>
  <c r="AG34" i="5"/>
  <c r="K34" i="5" s="1"/>
  <c r="AE37" i="5"/>
  <c r="I37" i="5" s="1"/>
  <c r="AF46" i="5"/>
  <c r="G46" i="5"/>
  <c r="AE46" i="5" s="1"/>
  <c r="I46" i="5" s="1"/>
  <c r="AF51" i="5"/>
  <c r="G51" i="5"/>
  <c r="AE51" i="5" s="1"/>
  <c r="I51" i="5" s="1"/>
  <c r="AG54" i="5"/>
  <c r="K54" i="5" s="1"/>
  <c r="AH41" i="5"/>
  <c r="AE43" i="5"/>
  <c r="I43" i="5" s="1"/>
  <c r="AH43" i="5"/>
  <c r="Q43" i="5"/>
  <c r="AG43" i="5" s="1"/>
  <c r="AH48" i="5"/>
  <c r="Q48" i="5"/>
  <c r="AG48" i="5" s="1"/>
  <c r="K48" i="5" s="1"/>
  <c r="AH53" i="5"/>
  <c r="Q53" i="5"/>
  <c r="AG53" i="5" s="1"/>
  <c r="K53" i="5" s="1"/>
  <c r="AF55" i="5"/>
  <c r="G55" i="5"/>
  <c r="AE55" i="5" s="1"/>
  <c r="AH58" i="5"/>
  <c r="AF61" i="5"/>
  <c r="G61" i="5"/>
  <c r="AE61" i="5" s="1"/>
  <c r="I61" i="5" s="1"/>
  <c r="AH62" i="5"/>
  <c r="AF66" i="5"/>
  <c r="G66" i="5"/>
  <c r="AE66" i="5" s="1"/>
  <c r="I66" i="5" s="1"/>
  <c r="AH67" i="5"/>
  <c r="AH77" i="5"/>
  <c r="AE79" i="5"/>
  <c r="AH86" i="5"/>
  <c r="AE89" i="5"/>
  <c r="AH96" i="5"/>
  <c r="AE98" i="5"/>
  <c r="AH106" i="5"/>
  <c r="AF41" i="5"/>
  <c r="G41" i="5"/>
  <c r="AE41" i="5" s="1"/>
  <c r="AE42" i="5"/>
  <c r="I42" i="5" s="1"/>
  <c r="AG51" i="5"/>
  <c r="K51" i="5" s="1"/>
  <c r="AH59" i="5"/>
  <c r="Q59" i="5"/>
  <c r="AG59" i="5" s="1"/>
  <c r="K59" i="5" s="1"/>
  <c r="AE64" i="5"/>
  <c r="I64" i="5" s="1"/>
  <c r="AH64" i="5"/>
  <c r="Q64" i="5"/>
  <c r="AG64" i="5" s="1"/>
  <c r="K64" i="5" s="1"/>
  <c r="AE68" i="5"/>
  <c r="I68" i="5" s="1"/>
  <c r="AH68" i="5"/>
  <c r="Q68" i="5"/>
  <c r="AG68" i="5" s="1"/>
  <c r="AF71" i="5"/>
  <c r="G71" i="5"/>
  <c r="AE71" i="5" s="1"/>
  <c r="I71" i="5" s="1"/>
  <c r="AH72" i="5"/>
  <c r="AG77" i="5"/>
  <c r="AF84" i="5"/>
  <c r="AG86" i="5"/>
  <c r="AF94" i="5"/>
  <c r="AG96" i="5"/>
  <c r="AF103" i="5"/>
  <c r="AG106" i="5"/>
  <c r="AG41" i="5"/>
  <c r="K41" i="5" s="1"/>
  <c r="K42" i="5"/>
  <c r="AG66" i="5"/>
  <c r="K66" i="5" s="1"/>
  <c r="AE73" i="5"/>
  <c r="I73" i="5" s="1"/>
  <c r="AH73" i="5"/>
  <c r="Q73" i="5"/>
  <c r="AG73" i="5" s="1"/>
  <c r="G45" i="5"/>
  <c r="AE45" i="5" s="1"/>
  <c r="I45" i="5" s="1"/>
  <c r="Q47" i="5"/>
  <c r="G49" i="5"/>
  <c r="AE49" i="5" s="1"/>
  <c r="I49" i="5" s="1"/>
  <c r="Q52" i="5"/>
  <c r="G54" i="5"/>
  <c r="AE54" i="5" s="1"/>
  <c r="I54" i="5" s="1"/>
  <c r="Q58" i="5"/>
  <c r="G60" i="5"/>
  <c r="AE60" i="5" s="1"/>
  <c r="I60" i="5" s="1"/>
  <c r="Q62" i="5"/>
  <c r="G65" i="5"/>
  <c r="AE65" i="5" s="1"/>
  <c r="I65" i="5" s="1"/>
  <c r="Q67" i="5"/>
  <c r="G70" i="5"/>
  <c r="AE70" i="5" s="1"/>
  <c r="I70" i="5" s="1"/>
  <c r="Q72" i="5"/>
  <c r="G74" i="5"/>
  <c r="G6" i="4"/>
  <c r="AC6" i="4" s="1"/>
  <c r="I6" i="4" s="1"/>
  <c r="AD6" i="4"/>
  <c r="AC11" i="4"/>
  <c r="I11" i="4" s="1"/>
  <c r="AF11" i="4"/>
  <c r="Q11" i="4"/>
  <c r="AE11" i="4" s="1"/>
  <c r="AE17" i="4"/>
  <c r="K17" i="4" s="1"/>
  <c r="AQ21" i="4"/>
  <c r="AC4" i="4"/>
  <c r="I4" i="4" s="1"/>
  <c r="AF4" i="4"/>
  <c r="Q4" i="4"/>
  <c r="AE4" i="4" s="1"/>
  <c r="AJ21" i="4"/>
  <c r="AN21" i="4"/>
  <c r="AR21" i="4"/>
  <c r="AD9" i="4"/>
  <c r="G9" i="4"/>
  <c r="AC9" i="4" s="1"/>
  <c r="I9" i="4" s="1"/>
  <c r="AF12" i="4"/>
  <c r="I18" i="4"/>
  <c r="AD7" i="4"/>
  <c r="AE12" i="4"/>
  <c r="AD13" i="4"/>
  <c r="G13" i="4"/>
  <c r="AC13" i="4" s="1"/>
  <c r="I13" i="4" s="1"/>
  <c r="AE21" i="4"/>
  <c r="K21" i="4" s="1"/>
  <c r="AC41" i="4"/>
  <c r="AC110" i="4"/>
  <c r="I110" i="4" s="1"/>
  <c r="AK21" i="4"/>
  <c r="AO21" i="4"/>
  <c r="AD10" i="4"/>
  <c r="AD41" i="4"/>
  <c r="AE53" i="4"/>
  <c r="K53" i="4" s="1"/>
  <c r="AF62" i="4"/>
  <c r="Q62" i="4"/>
  <c r="AE62" i="4" s="1"/>
  <c r="AD76" i="4"/>
  <c r="G76" i="4"/>
  <c r="AC76" i="4" s="1"/>
  <c r="I76" i="4" s="1"/>
  <c r="AP21" i="4"/>
  <c r="G22" i="4"/>
  <c r="G27" i="4"/>
  <c r="AC27" i="4" s="1"/>
  <c r="I27" i="4" s="1"/>
  <c r="AD28" i="4"/>
  <c r="AF30" i="4"/>
  <c r="AD33" i="4"/>
  <c r="G36" i="4"/>
  <c r="AC36" i="4" s="1"/>
  <c r="I36" i="4" s="1"/>
  <c r="AD37" i="4"/>
  <c r="Q40" i="4"/>
  <c r="AD48" i="4"/>
  <c r="G48" i="4"/>
  <c r="AC48" i="4" s="1"/>
  <c r="I48" i="4" s="1"/>
  <c r="Q52" i="4"/>
  <c r="AE52" i="4" s="1"/>
  <c r="K52" i="4" s="1"/>
  <c r="G73" i="4"/>
  <c r="AC73" i="4" s="1"/>
  <c r="AD73" i="4"/>
  <c r="AF91" i="4"/>
  <c r="G3" i="4"/>
  <c r="AC3" i="4" s="1"/>
  <c r="I3" i="4" s="1"/>
  <c r="G10" i="4"/>
  <c r="AC10" i="4" s="1"/>
  <c r="I10" i="4" s="1"/>
  <c r="Q16" i="4"/>
  <c r="AE16" i="4" s="1"/>
  <c r="K16" i="4" s="1"/>
  <c r="Q22" i="4"/>
  <c r="AE22" i="4" s="1"/>
  <c r="K22" i="4" s="1"/>
  <c r="G23" i="4"/>
  <c r="AC23" i="4" s="1"/>
  <c r="I23" i="4" s="1"/>
  <c r="G24" i="4"/>
  <c r="AC24" i="4" s="1"/>
  <c r="I24" i="4" s="1"/>
  <c r="Q27" i="4"/>
  <c r="Q28" i="4"/>
  <c r="AE28" i="4" s="1"/>
  <c r="AF28" i="4"/>
  <c r="G29" i="4"/>
  <c r="AC29" i="4" s="1"/>
  <c r="I29" i="4" s="1"/>
  <c r="Q31" i="4"/>
  <c r="Q33" i="4"/>
  <c r="AE33" i="4" s="1"/>
  <c r="AF33" i="4"/>
  <c r="G34" i="4"/>
  <c r="AC34" i="4" s="1"/>
  <c r="I34" i="4" s="1"/>
  <c r="Q36" i="4"/>
  <c r="Q37" i="4"/>
  <c r="AE37" i="4" s="1"/>
  <c r="AF37" i="4"/>
  <c r="G39" i="4"/>
  <c r="AC39" i="4" s="1"/>
  <c r="I39" i="4" s="1"/>
  <c r="AE49" i="4"/>
  <c r="AF49" i="4"/>
  <c r="AF58" i="4"/>
  <c r="Q58" i="4"/>
  <c r="Q59" i="4"/>
  <c r="AE59" i="4" s="1"/>
  <c r="K59" i="4" s="1"/>
  <c r="AE66" i="4"/>
  <c r="K66" i="4" s="1"/>
  <c r="AF67" i="4"/>
  <c r="AD70" i="4"/>
  <c r="AF76" i="4"/>
  <c r="AD79" i="4"/>
  <c r="AD89" i="4"/>
  <c r="AF97" i="4"/>
  <c r="Q97" i="4"/>
  <c r="AE97" i="4" s="1"/>
  <c r="K97" i="4" s="1"/>
  <c r="AF106" i="4"/>
  <c r="AD108" i="4"/>
  <c r="AF18" i="4"/>
  <c r="K18" i="4" s="1"/>
  <c r="AE43" i="4"/>
  <c r="K43" i="4" s="1"/>
  <c r="K54" i="4"/>
  <c r="AF54" i="4"/>
  <c r="AD60" i="4"/>
  <c r="G60" i="4"/>
  <c r="AC60" i="4" s="1"/>
  <c r="I60" i="4" s="1"/>
  <c r="AF110" i="4"/>
  <c r="Q110" i="4"/>
  <c r="AE110" i="4" s="1"/>
  <c r="AL21" i="4"/>
  <c r="Q25" i="4"/>
  <c r="AE25" i="4" s="1"/>
  <c r="K25" i="4" s="1"/>
  <c r="G31" i="4"/>
  <c r="AC31" i="4" s="1"/>
  <c r="I31" i="4" s="1"/>
  <c r="Q35" i="4"/>
  <c r="Q42" i="4"/>
  <c r="AE42" i="4" s="1"/>
  <c r="K42" i="4" s="1"/>
  <c r="AF51" i="4"/>
  <c r="Q51" i="4"/>
  <c r="AE51" i="4" s="1"/>
  <c r="AF71" i="4"/>
  <c r="AF72" i="4"/>
  <c r="Q72" i="4"/>
  <c r="AE72" i="4" s="1"/>
  <c r="AF82" i="4"/>
  <c r="Q5" i="4"/>
  <c r="AE5" i="4" s="1"/>
  <c r="K5" i="4" s="1"/>
  <c r="G7" i="4"/>
  <c r="G15" i="4"/>
  <c r="AC15" i="4" s="1"/>
  <c r="I15" i="4" s="1"/>
  <c r="G17" i="4"/>
  <c r="AC17" i="4" s="1"/>
  <c r="I17" i="4" s="1"/>
  <c r="G19" i="4"/>
  <c r="AC19" i="4" s="1"/>
  <c r="AD19" i="4"/>
  <c r="G21" i="4"/>
  <c r="AC21" i="4" s="1"/>
  <c r="I21" i="4" s="1"/>
  <c r="Q23" i="4"/>
  <c r="AF21" i="4"/>
  <c r="AF24" i="4"/>
  <c r="G25" i="4"/>
  <c r="AD25" i="4"/>
  <c r="AF29" i="4"/>
  <c r="G30" i="4"/>
  <c r="AC30" i="4" s="1"/>
  <c r="I30" i="4" s="1"/>
  <c r="AD30" i="4"/>
  <c r="AF34" i="4"/>
  <c r="G35" i="4"/>
  <c r="AC35" i="4" s="1"/>
  <c r="AD35" i="4"/>
  <c r="AF39" i="4"/>
  <c r="G40" i="4"/>
  <c r="AC40" i="4" s="1"/>
  <c r="AD40" i="4"/>
  <c r="AD42" i="4"/>
  <c r="AD43" i="4"/>
  <c r="G43" i="4"/>
  <c r="AC43" i="4" s="1"/>
  <c r="AF46" i="4"/>
  <c r="Q46" i="4"/>
  <c r="AE46" i="4" s="1"/>
  <c r="K46" i="4" s="1"/>
  <c r="Q47" i="4"/>
  <c r="AE47" i="4" s="1"/>
  <c r="K47" i="4" s="1"/>
  <c r="AD53" i="4"/>
  <c r="G53" i="4"/>
  <c r="AC53" i="4" s="1"/>
  <c r="I53" i="4" s="1"/>
  <c r="AF55" i="4"/>
  <c r="Q55" i="4"/>
  <c r="AE55" i="4" s="1"/>
  <c r="AE67" i="4"/>
  <c r="AC70" i="4"/>
  <c r="AD71" i="4"/>
  <c r="G71" i="4"/>
  <c r="AC71" i="4" s="1"/>
  <c r="AF77" i="4"/>
  <c r="AC78" i="4"/>
  <c r="AE85" i="4"/>
  <c r="AF86" i="4"/>
  <c r="AC88" i="4"/>
  <c r="AE95" i="4"/>
  <c r="AF96" i="4"/>
  <c r="AF101" i="4"/>
  <c r="AD103" i="4"/>
  <c r="AE106" i="4"/>
  <c r="AC108" i="4"/>
  <c r="Q41" i="4"/>
  <c r="AE41" i="4" s="1"/>
  <c r="K41" i="4" s="1"/>
  <c r="AF41" i="4"/>
  <c r="AC47" i="4"/>
  <c r="I47" i="4" s="1"/>
  <c r="AC52" i="4"/>
  <c r="I52" i="4" s="1"/>
  <c r="AC64" i="4"/>
  <c r="I64" i="4" s="1"/>
  <c r="AD74" i="4"/>
  <c r="G74" i="4"/>
  <c r="AE77" i="4"/>
  <c r="AC79" i="4"/>
  <c r="AE82" i="4"/>
  <c r="AC84" i="4"/>
  <c r="AE86" i="4"/>
  <c r="AC89" i="4"/>
  <c r="AE91" i="4"/>
  <c r="AC94" i="4"/>
  <c r="AE96" i="4"/>
  <c r="D2" i="6"/>
  <c r="AE48" i="5" l="1"/>
  <c r="I48" i="5" s="1"/>
  <c r="AG10" i="5"/>
  <c r="K10" i="5" s="1"/>
  <c r="AE74" i="5"/>
  <c r="I74" i="5" s="1"/>
  <c r="AG74" i="5"/>
  <c r="K74" i="5" s="1"/>
  <c r="AG46" i="5"/>
  <c r="K46" i="5" s="1"/>
  <c r="AG40" i="5"/>
  <c r="K40" i="5" s="1"/>
  <c r="AE40" i="5"/>
  <c r="I40" i="5" s="1"/>
  <c r="AG22" i="5"/>
  <c r="K22" i="5" s="1"/>
  <c r="AE22" i="5"/>
  <c r="I22" i="5" s="1"/>
  <c r="AG60" i="5"/>
  <c r="K60" i="5" s="1"/>
  <c r="AE33" i="5"/>
  <c r="I33" i="5" s="1"/>
  <c r="AG33" i="5"/>
  <c r="K33" i="5" s="1"/>
  <c r="AG19" i="5"/>
  <c r="K19" i="5" s="1"/>
  <c r="AG16" i="5"/>
  <c r="K16" i="5" s="1"/>
  <c r="AG24" i="5"/>
  <c r="K24" i="5" s="1"/>
  <c r="AG18" i="5"/>
  <c r="K18" i="5" s="1"/>
  <c r="AG67" i="5"/>
  <c r="K67" i="5" s="1"/>
  <c r="AE67" i="5"/>
  <c r="I67" i="5" s="1"/>
  <c r="AG58" i="5"/>
  <c r="K58" i="5" s="1"/>
  <c r="AE58" i="5"/>
  <c r="I58" i="5" s="1"/>
  <c r="AG47" i="5"/>
  <c r="K47" i="5" s="1"/>
  <c r="AE47" i="5"/>
  <c r="I47" i="5" s="1"/>
  <c r="AG72" i="5"/>
  <c r="K72" i="5" s="1"/>
  <c r="AE72" i="5"/>
  <c r="I72" i="5" s="1"/>
  <c r="AG62" i="5"/>
  <c r="K62" i="5" s="1"/>
  <c r="AE62" i="5"/>
  <c r="I62" i="5" s="1"/>
  <c r="AG52" i="5"/>
  <c r="K52" i="5" s="1"/>
  <c r="AE52" i="5"/>
  <c r="I52" i="5" s="1"/>
  <c r="K73" i="5"/>
  <c r="AG61" i="5"/>
  <c r="K61" i="5" s="1"/>
  <c r="K43" i="5"/>
  <c r="AG70" i="5"/>
  <c r="K70" i="5" s="1"/>
  <c r="AG45" i="5"/>
  <c r="K45" i="5" s="1"/>
  <c r="I24" i="5"/>
  <c r="AG71" i="5"/>
  <c r="K71" i="5" s="1"/>
  <c r="K36" i="5"/>
  <c r="AG39" i="5"/>
  <c r="K39" i="5" s="1"/>
  <c r="AG30" i="5"/>
  <c r="K30" i="5" s="1"/>
  <c r="AE30" i="5"/>
  <c r="I30" i="5" s="1"/>
  <c r="AG17" i="5"/>
  <c r="K17" i="5" s="1"/>
  <c r="AE11" i="5"/>
  <c r="I11" i="5" s="1"/>
  <c r="AG11" i="5"/>
  <c r="K11" i="5" s="1"/>
  <c r="AE13" i="5"/>
  <c r="I13" i="5" s="1"/>
  <c r="AE9" i="5"/>
  <c r="I9" i="5" s="1"/>
  <c r="AG7" i="5"/>
  <c r="K7" i="5" s="1"/>
  <c r="AG12" i="5"/>
  <c r="K12" i="5" s="1"/>
  <c r="K68" i="5"/>
  <c r="AE59" i="5"/>
  <c r="I59" i="5" s="1"/>
  <c r="I41" i="5"/>
  <c r="I55" i="5"/>
  <c r="AE53" i="5"/>
  <c r="I53" i="5" s="1"/>
  <c r="AG55" i="5"/>
  <c r="K55" i="5" s="1"/>
  <c r="AG49" i="5"/>
  <c r="K49" i="5" s="1"/>
  <c r="AG65" i="5"/>
  <c r="K65" i="5" s="1"/>
  <c r="AE27" i="5"/>
  <c r="I27" i="5" s="1"/>
  <c r="I39" i="5"/>
  <c r="AE21" i="5"/>
  <c r="I21" i="5" s="1"/>
  <c r="AG21" i="5"/>
  <c r="K21" i="5" s="1"/>
  <c r="AG15" i="5"/>
  <c r="K15" i="5" s="1"/>
  <c r="AE31" i="5"/>
  <c r="I31" i="5" s="1"/>
  <c r="AE6" i="5"/>
  <c r="I6" i="5" s="1"/>
  <c r="AE5" i="5"/>
  <c r="I5" i="5" s="1"/>
  <c r="AE3" i="5"/>
  <c r="I3" i="5" s="1"/>
  <c r="AC74" i="4"/>
  <c r="I74" i="4" s="1"/>
  <c r="AE74" i="4"/>
  <c r="K74" i="4" s="1"/>
  <c r="AC7" i="4"/>
  <c r="I7" i="4" s="1"/>
  <c r="AE7" i="4"/>
  <c r="K7" i="4" s="1"/>
  <c r="AE29" i="4"/>
  <c r="K29" i="4" s="1"/>
  <c r="AE39" i="4"/>
  <c r="K39" i="4" s="1"/>
  <c r="AE6" i="4"/>
  <c r="K6" i="4" s="1"/>
  <c r="I41" i="4"/>
  <c r="AE73" i="4"/>
  <c r="K73" i="4" s="1"/>
  <c r="AE10" i="4"/>
  <c r="K10" i="4" s="1"/>
  <c r="I43" i="4"/>
  <c r="I40" i="4"/>
  <c r="AE23" i="4"/>
  <c r="K23" i="4" s="1"/>
  <c r="AE71" i="4"/>
  <c r="K71" i="4" s="1"/>
  <c r="AE35" i="4"/>
  <c r="K35" i="4" s="1"/>
  <c r="K110" i="4"/>
  <c r="AE58" i="4"/>
  <c r="K58" i="4" s="1"/>
  <c r="AC58" i="4"/>
  <c r="I58" i="4" s="1"/>
  <c r="AE48" i="4"/>
  <c r="K48" i="4" s="1"/>
  <c r="K37" i="4"/>
  <c r="K33" i="4"/>
  <c r="K28" i="4"/>
  <c r="AC97" i="4"/>
  <c r="I97" i="4" s="1"/>
  <c r="AC72" i="4"/>
  <c r="I72" i="4" s="1"/>
  <c r="AC22" i="4"/>
  <c r="I22" i="4" s="1"/>
  <c r="K62" i="4"/>
  <c r="AC33" i="4"/>
  <c r="I33" i="4" s="1"/>
  <c r="AE34" i="4"/>
  <c r="K34" i="4" s="1"/>
  <c r="AC62" i="4"/>
  <c r="I62" i="4" s="1"/>
  <c r="AC16" i="4"/>
  <c r="I16" i="4" s="1"/>
  <c r="K4" i="4"/>
  <c r="AC37" i="4"/>
  <c r="I37" i="4" s="1"/>
  <c r="AE15" i="4"/>
  <c r="K15" i="4" s="1"/>
  <c r="AE9" i="4"/>
  <c r="K9" i="4" s="1"/>
  <c r="AC5" i="4"/>
  <c r="I5" i="4" s="1"/>
  <c r="AC46" i="4"/>
  <c r="I46" i="4" s="1"/>
  <c r="AE24" i="4"/>
  <c r="K24" i="4" s="1"/>
  <c r="I35" i="4"/>
  <c r="I19" i="4"/>
  <c r="AE76" i="4"/>
  <c r="K76" i="4" s="1"/>
  <c r="K49" i="4"/>
  <c r="I73" i="4"/>
  <c r="AC59" i="4"/>
  <c r="I59" i="4" s="1"/>
  <c r="I71" i="4"/>
  <c r="K55" i="4"/>
  <c r="AC25" i="4"/>
  <c r="I25" i="4" s="1"/>
  <c r="K72" i="4"/>
  <c r="K51" i="4"/>
  <c r="AC42" i="4"/>
  <c r="I42" i="4" s="1"/>
  <c r="AE36" i="4"/>
  <c r="K36" i="4" s="1"/>
  <c r="AE31" i="4"/>
  <c r="K31" i="4" s="1"/>
  <c r="AE27" i="4"/>
  <c r="K27" i="4" s="1"/>
  <c r="AE60" i="4"/>
  <c r="K60" i="4" s="1"/>
  <c r="AE40" i="4"/>
  <c r="K40" i="4" s="1"/>
  <c r="AC55" i="4"/>
  <c r="I55" i="4" s="1"/>
  <c r="AE19" i="4"/>
  <c r="K19" i="4" s="1"/>
  <c r="AC28" i="4"/>
  <c r="I28" i="4" s="1"/>
  <c r="AC51" i="4"/>
  <c r="I51" i="4" s="1"/>
  <c r="AE13" i="4"/>
  <c r="K13" i="4" s="1"/>
  <c r="AE30" i="4"/>
  <c r="K30" i="4" s="1"/>
  <c r="K11" i="4"/>
  <c r="AE3" i="4"/>
  <c r="K3" i="4" s="1"/>
</calcChain>
</file>

<file path=xl/sharedStrings.xml><?xml version="1.0" encoding="utf-8"?>
<sst xmlns="http://schemas.openxmlformats.org/spreadsheetml/2006/main" count="739" uniqueCount="119">
  <si>
    <t>Stand Onderlinge Competitie Driebanden</t>
  </si>
  <si>
    <t>Nr</t>
  </si>
  <si>
    <t>W</t>
  </si>
  <si>
    <t>Stand</t>
  </si>
  <si>
    <t>Opg. Moy.</t>
  </si>
  <si>
    <t>Car</t>
  </si>
  <si>
    <t xml:space="preserve"> 2024-2025</t>
  </si>
  <si>
    <t>Brt</t>
  </si>
  <si>
    <t>Punten</t>
  </si>
  <si>
    <t>Moyenne</t>
  </si>
  <si>
    <t>Poule A</t>
  </si>
  <si>
    <t>%</t>
  </si>
  <si>
    <t>Poule B</t>
  </si>
  <si>
    <t>H. S.</t>
  </si>
  <si>
    <t>Onderlinge competitie driebanden d'n Aachterum 2024-2025</t>
  </si>
  <si>
    <t>Ronde 10</t>
  </si>
  <si>
    <t>Ronde 11</t>
  </si>
  <si>
    <t>Ronde 12</t>
  </si>
  <si>
    <t>Ronde 13</t>
  </si>
  <si>
    <t>Ronde 14</t>
  </si>
  <si>
    <t>Ronde 15</t>
  </si>
  <si>
    <t>Ronde 16</t>
  </si>
  <si>
    <t>Ronde 17</t>
  </si>
  <si>
    <t>Ronde 18</t>
  </si>
  <si>
    <t>Biljart 1</t>
  </si>
  <si>
    <t>Spelers</t>
  </si>
  <si>
    <t xml:space="preserve">Ad Vermeer </t>
  </si>
  <si>
    <t>Ad Kokx</t>
  </si>
  <si>
    <t>Broer v Gisbergen</t>
  </si>
  <si>
    <t>Thijs v d Zanden</t>
  </si>
  <si>
    <t>Gerard Swaanen</t>
  </si>
  <si>
    <t>Jan Dirkx</t>
  </si>
  <si>
    <t>Wietje Kaethoven</t>
  </si>
  <si>
    <t>Maarten v Gompel</t>
  </si>
  <si>
    <t>Cor Kemerink</t>
  </si>
  <si>
    <t>Fons Fonteijn</t>
  </si>
  <si>
    <t>16 Januari Inhaalavond en vrij biljarten</t>
  </si>
  <si>
    <t>Kees Dierckx</t>
  </si>
  <si>
    <t>Frie van Herk</t>
  </si>
  <si>
    <t>Rinus v Bommel</t>
  </si>
  <si>
    <t>Rens v Herpt</t>
  </si>
  <si>
    <t>Cees v Gestel</t>
  </si>
  <si>
    <t>Jan Minnen</t>
  </si>
  <si>
    <t>13 Februari Inhaalavond en vrij biljarten</t>
  </si>
  <si>
    <t>Theo Sanders</t>
  </si>
  <si>
    <t>Will Kox</t>
  </si>
  <si>
    <t>20 en 27 Maart Inhaalavond en vrij biljarten</t>
  </si>
  <si>
    <t>-</t>
  </si>
  <si>
    <t>Jan Zijlmans</t>
  </si>
  <si>
    <t>Simon Lavrijsen</t>
  </si>
  <si>
    <t>Biljart 2</t>
  </si>
  <si>
    <t>Biljart 3</t>
  </si>
  <si>
    <t>John v Schaijk</t>
  </si>
  <si>
    <t>Jan Lavrijsen</t>
  </si>
  <si>
    <t>2e Helft</t>
  </si>
  <si>
    <t>Deelnemerslijst Driebandentoernooi 2024</t>
  </si>
  <si>
    <t>Rang</t>
  </si>
  <si>
    <t>Poule</t>
  </si>
  <si>
    <t>Naam</t>
  </si>
  <si>
    <t>Opg. Car</t>
  </si>
  <si>
    <t>Opg. Moy</t>
  </si>
  <si>
    <t>Verhinderd</t>
  </si>
  <si>
    <t>Telefoon</t>
  </si>
  <si>
    <t>Email-adres</t>
  </si>
  <si>
    <t>A</t>
  </si>
  <si>
    <t>Ad Vermeer</t>
  </si>
  <si>
    <t>Rens van Herpt</t>
  </si>
  <si>
    <t>B</t>
  </si>
  <si>
    <t>Uitslagen 2024-2025        Poule A        Onderlinge Competitie</t>
  </si>
  <si>
    <t>Ronde</t>
  </si>
  <si>
    <t>Opgave gemiddelde</t>
  </si>
  <si>
    <t>Hoogste serie</t>
  </si>
  <si>
    <t>Caramboles partij</t>
  </si>
  <si>
    <t>Gemiddelde partij</t>
  </si>
  <si>
    <t>Percentage</t>
  </si>
  <si>
    <t>Beurten</t>
  </si>
  <si>
    <t>Uitslag</t>
  </si>
  <si>
    <t>1e Helft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</si>
  <si>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</si>
  <si>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</si>
  <si>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</si>
  <si>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</si>
  <si>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</si>
  <si>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</si>
  <si>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</si>
  <si>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</si>
  <si>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</si>
  <si>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</si>
  <si>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</si>
  <si>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</si>
  <si>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</si>
  <si>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</si>
  <si>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</si>
  <si>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</si>
  <si>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</si>
  <si>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</si>
  <si>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Uitslagen 2024-2025        Poule B        Onderlinge Competitie</t>
  </si>
  <si>
    <t>Nog te spelen wedstrijden 1e helft O.C. 2024</t>
  </si>
  <si>
    <t>Datum.</t>
  </si>
  <si>
    <t>In te halen</t>
  </si>
  <si>
    <t>Rinus van Bommel</t>
  </si>
  <si>
    <t>Maarten van Gompel</t>
  </si>
  <si>
    <t>Nog te spelen</t>
  </si>
  <si>
    <t>wedstrijden</t>
  </si>
  <si>
    <t>Winstpnt</t>
  </si>
  <si>
    <t>Bonus</t>
  </si>
  <si>
    <t>H.S. 1</t>
  </si>
  <si>
    <t>H.S. 2</t>
  </si>
  <si>
    <t>H.S. 3</t>
  </si>
  <si>
    <t>H.S. 4</t>
  </si>
  <si>
    <t>H.S. 5</t>
  </si>
  <si>
    <t>H.S. 6</t>
  </si>
  <si>
    <t>H.S. 7</t>
  </si>
  <si>
    <t>H.S. 8</t>
  </si>
  <si>
    <t>H.S. 9</t>
  </si>
  <si>
    <t>H.S. 10</t>
  </si>
  <si>
    <t>H.S. 21</t>
  </si>
  <si>
    <t>H.S.</t>
  </si>
  <si>
    <t>H.S.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</si>
</sst>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4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2" tint="-9.9978637043366805E-2"/>
        <bgColor indexed="31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3" fillId="0" borderId="0"/>
  </cellStyleXfs>
  <cellXfs count="20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164" fontId="1" fillId="2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/>
    <xf numFmtId="164" fontId="1" fillId="2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/>
    <xf numFmtId="164" fontId="1" fillId="2" borderId="9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/>
    <xf numFmtId="164" fontId="1" fillId="2" borderId="19" xfId="0" applyNumberFormat="1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0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0" fillId="0" borderId="0" xfId="0" applyNumberFormat="1"/>
    <xf numFmtId="0" fontId="2" fillId="0" borderId="0" xfId="0" applyFont="1"/>
    <xf numFmtId="22" fontId="1" fillId="0" borderId="0" xfId="0" applyNumberFormat="1" applyFont="1"/>
    <xf numFmtId="16" fontId="2" fillId="0" borderId="0" xfId="0" applyNumberFormat="1" applyFont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3" borderId="30" xfId="0" applyFont="1" applyFill="1" applyBorder="1"/>
    <xf numFmtId="0" fontId="1" fillId="3" borderId="6" xfId="0" applyFont="1" applyFill="1" applyBorder="1"/>
    <xf numFmtId="0" fontId="1" fillId="3" borderId="31" xfId="0" applyFont="1" applyFill="1" applyBorder="1"/>
    <xf numFmtId="0" fontId="1" fillId="0" borderId="30" xfId="0" applyFont="1" applyBorder="1"/>
    <xf numFmtId="0" fontId="1" fillId="0" borderId="31" xfId="0" applyFont="1" applyBorder="1"/>
    <xf numFmtId="0" fontId="1" fillId="3" borderId="32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16" fontId="2" fillId="0" borderId="0" xfId="0" applyNumberFormat="1" applyFont="1"/>
    <xf numFmtId="0" fontId="1" fillId="0" borderId="44" xfId="0" applyFont="1" applyBorder="1"/>
    <xf numFmtId="0" fontId="1" fillId="0" borderId="19" xfId="0" applyFont="1" applyBorder="1"/>
    <xf numFmtId="0" fontId="1" fillId="0" borderId="45" xfId="0" applyFont="1" applyBorder="1"/>
    <xf numFmtId="0" fontId="0" fillId="0" borderId="6" xfId="0" applyBorder="1"/>
    <xf numFmtId="0" fontId="6" fillId="0" borderId="6" xfId="0" applyFont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6" xfId="0" applyFont="1" applyFill="1" applyBorder="1"/>
    <xf numFmtId="0" fontId="7" fillId="0" borderId="6" xfId="0" applyFont="1" applyBorder="1"/>
    <xf numFmtId="0" fontId="8" fillId="0" borderId="6" xfId="1" applyFont="1" applyBorder="1"/>
    <xf numFmtId="0" fontId="8" fillId="2" borderId="6" xfId="1" applyFont="1" applyFill="1" applyBorder="1" applyAlignment="1" applyProtection="1">
      <alignment horizontal="left"/>
    </xf>
    <xf numFmtId="0" fontId="7" fillId="2" borderId="6" xfId="0" applyFont="1" applyFill="1" applyBorder="1" applyAlignment="1">
      <alignment horizontal="left"/>
    </xf>
    <xf numFmtId="0" fontId="9" fillId="2" borderId="6" xfId="1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10" fillId="2" borderId="6" xfId="1" applyFont="1" applyFill="1" applyBorder="1"/>
    <xf numFmtId="0" fontId="10" fillId="0" borderId="6" xfId="1" applyFont="1" applyBorder="1"/>
    <xf numFmtId="0" fontId="11" fillId="2" borderId="6" xfId="0" applyFont="1" applyFill="1" applyBorder="1" applyAlignment="1">
      <alignment horizontal="left"/>
    </xf>
    <xf numFmtId="0" fontId="12" fillId="0" borderId="6" xfId="0" applyFont="1" applyBorder="1"/>
    <xf numFmtId="0" fontId="7" fillId="0" borderId="19" xfId="0" applyFont="1" applyBorder="1" applyAlignment="1">
      <alignment horizontal="center"/>
    </xf>
    <xf numFmtId="0" fontId="7" fillId="2" borderId="19" xfId="0" applyFont="1" applyFill="1" applyBorder="1"/>
    <xf numFmtId="0" fontId="7" fillId="2" borderId="19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2" borderId="33" xfId="0" applyFont="1" applyFill="1" applyBorder="1"/>
    <xf numFmtId="0" fontId="7" fillId="2" borderId="33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33" xfId="1" applyFont="1" applyBorder="1"/>
    <xf numFmtId="49" fontId="6" fillId="0" borderId="49" xfId="2" applyNumberFormat="1" applyFont="1" applyBorder="1" applyAlignment="1">
      <alignment horizontal="center" textRotation="43"/>
    </xf>
    <xf numFmtId="0" fontId="6" fillId="0" borderId="50" xfId="2" applyFont="1" applyBorder="1" applyAlignment="1">
      <alignment textRotation="43"/>
    </xf>
    <xf numFmtId="165" fontId="6" fillId="0" borderId="50" xfId="2" applyNumberFormat="1" applyFont="1" applyBorder="1" applyAlignment="1">
      <alignment horizontal="center" textRotation="43"/>
    </xf>
    <xf numFmtId="1" fontId="6" fillId="0" borderId="50" xfId="2" applyNumberFormat="1" applyFont="1" applyBorder="1" applyAlignment="1">
      <alignment horizontal="right" textRotation="43"/>
    </xf>
    <xf numFmtId="1" fontId="6" fillId="0" borderId="50" xfId="2" applyNumberFormat="1" applyFont="1" applyBorder="1" applyAlignment="1">
      <alignment horizontal="center" textRotation="43"/>
    </xf>
    <xf numFmtId="2" fontId="6" fillId="0" borderId="50" xfId="2" applyNumberFormat="1" applyFont="1" applyBorder="1" applyAlignment="1">
      <alignment horizontal="center" textRotation="43"/>
    </xf>
    <xf numFmtId="1" fontId="6" fillId="0" borderId="51" xfId="2" applyNumberFormat="1" applyFont="1" applyBorder="1" applyAlignment="1">
      <alignment horizontal="center" textRotation="43"/>
    </xf>
    <xf numFmtId="2" fontId="15" fillId="4" borderId="52" xfId="2" applyNumberFormat="1" applyFont="1" applyFill="1" applyBorder="1" applyAlignment="1">
      <alignment horizontal="center" textRotation="43"/>
    </xf>
    <xf numFmtId="0" fontId="0" fillId="0" borderId="52" xfId="0" applyBorder="1"/>
    <xf numFmtId="2" fontId="6" fillId="0" borderId="53" xfId="2" applyNumberFormat="1" applyFont="1" applyBorder="1" applyAlignment="1">
      <alignment horizontal="center" textRotation="43"/>
    </xf>
    <xf numFmtId="49" fontId="6" fillId="0" borderId="54" xfId="2" applyNumberFormat="1" applyFont="1" applyBorder="1" applyAlignment="1">
      <alignment horizontal="center"/>
    </xf>
    <xf numFmtId="0" fontId="6" fillId="0" borderId="55" xfId="2" applyFont="1" applyBorder="1"/>
    <xf numFmtId="164" fontId="13" fillId="0" borderId="55" xfId="2" applyNumberFormat="1" applyBorder="1" applyAlignment="1">
      <alignment horizontal="center"/>
    </xf>
    <xf numFmtId="1" fontId="13" fillId="0" borderId="55" xfId="2" applyNumberFormat="1" applyBorder="1" applyAlignment="1" applyProtection="1">
      <alignment horizontal="center"/>
      <protection locked="0"/>
    </xf>
    <xf numFmtId="10" fontId="13" fillId="5" borderId="55" xfId="2" applyNumberFormat="1" applyFill="1" applyBorder="1" applyAlignment="1">
      <alignment horizontal="center"/>
    </xf>
    <xf numFmtId="1" fontId="6" fillId="6" borderId="55" xfId="2" applyNumberFormat="1" applyFont="1" applyFill="1" applyBorder="1" applyAlignment="1">
      <alignment horizontal="center"/>
    </xf>
    <xf numFmtId="2" fontId="15" fillId="7" borderId="55" xfId="2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left"/>
    </xf>
    <xf numFmtId="49" fontId="6" fillId="8" borderId="54" xfId="2" applyNumberFormat="1" applyFont="1" applyFill="1" applyBorder="1" applyAlignment="1">
      <alignment horizontal="center"/>
    </xf>
    <xf numFmtId="0" fontId="6" fillId="8" borderId="55" xfId="2" applyFont="1" applyFill="1" applyBorder="1"/>
    <xf numFmtId="164" fontId="13" fillId="8" borderId="55" xfId="2" applyNumberFormat="1" applyFill="1" applyBorder="1" applyAlignment="1">
      <alignment horizontal="center"/>
    </xf>
    <xf numFmtId="1" fontId="13" fillId="8" borderId="55" xfId="2" applyNumberFormat="1" applyFill="1" applyBorder="1" applyAlignment="1" applyProtection="1">
      <alignment horizontal="center"/>
      <protection locked="0"/>
    </xf>
    <xf numFmtId="10" fontId="13" fillId="9" borderId="55" xfId="2" applyNumberFormat="1" applyFill="1" applyBorder="1" applyAlignment="1">
      <alignment horizontal="center"/>
    </xf>
    <xf numFmtId="1" fontId="6" fillId="8" borderId="55" xfId="2" applyNumberFormat="1" applyFont="1" applyFill="1" applyBorder="1" applyAlignment="1">
      <alignment horizontal="center"/>
    </xf>
    <xf numFmtId="2" fontId="15" fillId="10" borderId="55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6" fillId="0" borderId="55" xfId="2" applyNumberFormat="1" applyFont="1" applyBorder="1" applyAlignment="1">
      <alignment horizontal="center"/>
    </xf>
    <xf numFmtId="0" fontId="6" fillId="0" borderId="0" xfId="2" applyFont="1" applyAlignment="1">
      <alignment horizontal="center" textRotation="43"/>
    </xf>
    <xf numFmtId="0" fontId="6" fillId="0" borderId="0" xfId="0" applyFont="1"/>
    <xf numFmtId="0" fontId="6" fillId="0" borderId="0" xfId="0" applyFont="1" applyAlignment="1">
      <alignment horizontal="left"/>
    </xf>
    <xf numFmtId="49" fontId="6" fillId="0" borderId="56" xfId="2" applyNumberFormat="1" applyFont="1" applyBorder="1" applyAlignment="1">
      <alignment horizontal="center"/>
    </xf>
    <xf numFmtId="10" fontId="13" fillId="5" borderId="57" xfId="2" applyNumberFormat="1" applyFill="1" applyBorder="1" applyAlignment="1">
      <alignment horizontal="center"/>
    </xf>
    <xf numFmtId="49" fontId="6" fillId="0" borderId="58" xfId="2" applyNumberFormat="1" applyFont="1" applyBorder="1" applyAlignment="1">
      <alignment horizontal="center"/>
    </xf>
    <xf numFmtId="0" fontId="6" fillId="0" borderId="59" xfId="2" applyFont="1" applyBorder="1"/>
    <xf numFmtId="164" fontId="13" fillId="0" borderId="59" xfId="2" applyNumberFormat="1" applyBorder="1" applyAlignment="1">
      <alignment horizontal="center"/>
    </xf>
    <xf numFmtId="1" fontId="13" fillId="0" borderId="59" xfId="2" applyNumberFormat="1" applyBorder="1" applyAlignment="1" applyProtection="1">
      <alignment horizontal="center"/>
      <protection locked="0"/>
    </xf>
    <xf numFmtId="10" fontId="13" fillId="5" borderId="59" xfId="2" applyNumberFormat="1" applyFill="1" applyBorder="1" applyAlignment="1">
      <alignment horizontal="center"/>
    </xf>
    <xf numFmtId="1" fontId="6" fillId="6" borderId="59" xfId="2" applyNumberFormat="1" applyFont="1" applyFill="1" applyBorder="1" applyAlignment="1">
      <alignment horizontal="center"/>
    </xf>
    <xf numFmtId="2" fontId="15" fillId="7" borderId="59" xfId="2" applyNumberFormat="1" applyFont="1" applyFill="1" applyBorder="1" applyAlignment="1">
      <alignment horizontal="center"/>
    </xf>
    <xf numFmtId="10" fontId="13" fillId="5" borderId="60" xfId="2" applyNumberFormat="1" applyFill="1" applyBorder="1" applyAlignment="1">
      <alignment horizontal="center"/>
    </xf>
    <xf numFmtId="165" fontId="14" fillId="0" borderId="0" xfId="2" applyNumberFormat="1" applyFont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4" fontId="1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0" borderId="6" xfId="0" applyFont="1" applyBorder="1"/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5" fontId="14" fillId="0" borderId="0" xfId="2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1" xfId="0" applyFont="1" applyBorder="1" applyAlignment="1">
      <alignment horizontal="center"/>
    </xf>
    <xf numFmtId="0" fontId="1" fillId="3" borderId="0" xfId="0" applyFont="1" applyFill="1"/>
    <xf numFmtId="0" fontId="13" fillId="0" borderId="0" xfId="0" applyFont="1"/>
    <xf numFmtId="0" fontId="19" fillId="0" borderId="29" xfId="0" applyFont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" fontId="0" fillId="0" borderId="62" xfId="0" applyNumberFormat="1" applyBorder="1" applyAlignment="1">
      <alignment horizontal="center"/>
    </xf>
    <xf numFmtId="1" fontId="13" fillId="0" borderId="0" xfId="0" applyNumberFormat="1" applyFont="1"/>
    <xf numFmtId="14" fontId="18" fillId="0" borderId="0" xfId="0" applyNumberFormat="1" applyFont="1"/>
  </cellXfs>
  <cellStyles count="3">
    <cellStyle name="Hyperlink" xfId="1" builtinId="8"/>
    <cellStyle name="Standaard" xfId="0" builtinId="0"/>
    <cellStyle name="Standaard 2" xfId="2" xr:uid="{430932C2-B635-43D4-8415-F262D3313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20242ehel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ers"/>
      <sheetName val="Speelschema"/>
      <sheetName val="Uitslagen Poule A"/>
      <sheetName val="Uitslagen Poule B"/>
      <sheetName val="Stand"/>
      <sheetName val="Inhalen"/>
    </sheetNames>
    <sheetDataSet>
      <sheetData sheetId="0">
        <row r="4">
          <cell r="D4" t="str">
            <v>Ad Vermeer</v>
          </cell>
          <cell r="F4">
            <v>0.83299999999999996</v>
          </cell>
        </row>
        <row r="5">
          <cell r="D5" t="str">
            <v>Wietje Kaethoven</v>
          </cell>
          <cell r="F5">
            <v>0.63300000000000001</v>
          </cell>
        </row>
        <row r="6">
          <cell r="D6" t="str">
            <v>Rinus v Bommel</v>
          </cell>
          <cell r="F6">
            <v>0.46600000000000003</v>
          </cell>
        </row>
        <row r="7">
          <cell r="D7" t="str">
            <v>Ad Kokx</v>
          </cell>
          <cell r="F7">
            <v>0.433</v>
          </cell>
        </row>
        <row r="8">
          <cell r="D8" t="str">
            <v>Maarten v Gompel</v>
          </cell>
          <cell r="F8">
            <v>0.4</v>
          </cell>
        </row>
        <row r="9">
          <cell r="D9" t="str">
            <v>Rens van Herpt</v>
          </cell>
          <cell r="F9">
            <v>0.4</v>
          </cell>
        </row>
        <row r="10">
          <cell r="D10" t="str">
            <v>Simon Lavrijsen</v>
          </cell>
          <cell r="F10">
            <v>0.4</v>
          </cell>
        </row>
        <row r="11">
          <cell r="D11" t="str">
            <v>Frie van Herk</v>
          </cell>
          <cell r="F11">
            <v>0.4</v>
          </cell>
        </row>
        <row r="12">
          <cell r="D12" t="str">
            <v>Jan Minnen</v>
          </cell>
          <cell r="F12">
            <v>0.33300000000000002</v>
          </cell>
        </row>
        <row r="13">
          <cell r="D13" t="str">
            <v>Jan Zijlmans</v>
          </cell>
          <cell r="F13">
            <v>0.33300000000000002</v>
          </cell>
        </row>
        <row r="14">
          <cell r="D14" t="str">
            <v>Kees Dierckx</v>
          </cell>
          <cell r="F14">
            <v>0.33300000000000002</v>
          </cell>
        </row>
        <row r="15">
          <cell r="D15" t="str">
            <v>Broer v Gisbergen</v>
          </cell>
          <cell r="F15">
            <v>0.33300000000000002</v>
          </cell>
        </row>
        <row r="16">
          <cell r="D16" t="str">
            <v>Cor Kemerink</v>
          </cell>
          <cell r="F16">
            <v>0.33300000000000002</v>
          </cell>
        </row>
        <row r="17">
          <cell r="D17" t="str">
            <v>John v Schaijk</v>
          </cell>
          <cell r="F17">
            <v>0.3</v>
          </cell>
        </row>
        <row r="18">
          <cell r="D18" t="str">
            <v>Thijs v d Zanden</v>
          </cell>
          <cell r="F18">
            <v>0.3</v>
          </cell>
        </row>
        <row r="19">
          <cell r="D19" t="str">
            <v>Fons Fonteijn</v>
          </cell>
          <cell r="F19">
            <v>0.3</v>
          </cell>
        </row>
        <row r="20">
          <cell r="D20" t="str">
            <v>Cees v Gestel</v>
          </cell>
          <cell r="F20">
            <v>0.26600000000000001</v>
          </cell>
        </row>
        <row r="21">
          <cell r="D21" t="str">
            <v>Will Kox</v>
          </cell>
          <cell r="F21">
            <v>0.26600000000000001</v>
          </cell>
        </row>
        <row r="22">
          <cell r="D22" t="str">
            <v>Jan Dirkx</v>
          </cell>
          <cell r="F22">
            <v>0.26600000000000001</v>
          </cell>
        </row>
        <row r="23">
          <cell r="D23" t="str">
            <v>Gerard Swaanen</v>
          </cell>
          <cell r="F23">
            <v>0.26600000000000001</v>
          </cell>
        </row>
        <row r="24">
          <cell r="D24" t="str">
            <v>Theo Sanders</v>
          </cell>
          <cell r="F24">
            <v>0.55000000000000004</v>
          </cell>
        </row>
        <row r="25">
          <cell r="D25" t="str">
            <v>Jan Lavrijsen</v>
          </cell>
          <cell r="F25">
            <v>0.33300000000000002</v>
          </cell>
        </row>
      </sheetData>
      <sheetData sheetId="1"/>
      <sheetData sheetId="2">
        <row r="3">
          <cell r="E3">
            <v>25</v>
          </cell>
          <cell r="H3">
            <v>30</v>
          </cell>
          <cell r="I3">
            <v>1</v>
          </cell>
          <cell r="K3">
            <v>3</v>
          </cell>
          <cell r="O3">
            <v>12</v>
          </cell>
        </row>
        <row r="4">
          <cell r="E4">
            <v>20</v>
          </cell>
          <cell r="H4">
            <v>30</v>
          </cell>
          <cell r="I4">
            <v>1</v>
          </cell>
          <cell r="K4">
            <v>3</v>
          </cell>
          <cell r="O4">
            <v>11</v>
          </cell>
        </row>
        <row r="5">
          <cell r="E5">
            <v>27</v>
          </cell>
          <cell r="H5">
            <v>30</v>
          </cell>
          <cell r="I5">
            <v>3</v>
          </cell>
          <cell r="K5">
            <v>0</v>
          </cell>
          <cell r="O5">
            <v>8</v>
          </cell>
        </row>
        <row r="6">
          <cell r="E6">
            <v>17</v>
          </cell>
          <cell r="H6">
            <v>30</v>
          </cell>
          <cell r="I6">
            <v>3</v>
          </cell>
          <cell r="K6">
            <v>0</v>
          </cell>
          <cell r="O6">
            <v>8</v>
          </cell>
        </row>
        <row r="7">
          <cell r="E7">
            <v>10</v>
          </cell>
          <cell r="H7">
            <v>30</v>
          </cell>
          <cell r="I7">
            <v>2</v>
          </cell>
          <cell r="K7">
            <v>0</v>
          </cell>
          <cell r="O7">
            <v>9</v>
          </cell>
        </row>
        <row r="9">
          <cell r="E9">
            <v>9</v>
          </cell>
          <cell r="H9">
            <v>30</v>
          </cell>
          <cell r="I9">
            <v>0</v>
          </cell>
          <cell r="K9">
            <v>3</v>
          </cell>
          <cell r="O9">
            <v>18</v>
          </cell>
        </row>
        <row r="10">
          <cell r="E10">
            <v>11</v>
          </cell>
          <cell r="H10">
            <v>30</v>
          </cell>
          <cell r="I10">
            <v>0</v>
          </cell>
          <cell r="K10">
            <v>3</v>
          </cell>
          <cell r="O10">
            <v>12</v>
          </cell>
        </row>
        <row r="11">
          <cell r="E11">
            <v>10</v>
          </cell>
          <cell r="H11">
            <v>30</v>
          </cell>
          <cell r="I11">
            <v>0</v>
          </cell>
          <cell r="K11">
            <v>3</v>
          </cell>
          <cell r="O11">
            <v>15</v>
          </cell>
        </row>
        <row r="12">
          <cell r="I12" t="str">
            <v>0</v>
          </cell>
          <cell r="K12" t="str">
            <v>0</v>
          </cell>
        </row>
        <row r="13">
          <cell r="E13">
            <v>22</v>
          </cell>
          <cell r="H13">
            <v>30</v>
          </cell>
          <cell r="I13">
            <v>2</v>
          </cell>
          <cell r="K13">
            <v>0</v>
          </cell>
          <cell r="O13">
            <v>12</v>
          </cell>
        </row>
        <row r="15">
          <cell r="E15">
            <v>11</v>
          </cell>
          <cell r="H15">
            <v>30</v>
          </cell>
          <cell r="I15">
            <v>0</v>
          </cell>
          <cell r="K15">
            <v>3</v>
          </cell>
          <cell r="O15">
            <v>22</v>
          </cell>
        </row>
        <row r="16">
          <cell r="E16">
            <v>10</v>
          </cell>
          <cell r="H16">
            <v>30</v>
          </cell>
          <cell r="I16">
            <v>0</v>
          </cell>
          <cell r="K16">
            <v>2</v>
          </cell>
          <cell r="O16">
            <v>19</v>
          </cell>
        </row>
        <row r="17">
          <cell r="E17">
            <v>13</v>
          </cell>
          <cell r="H17">
            <v>30</v>
          </cell>
          <cell r="I17">
            <v>3</v>
          </cell>
          <cell r="K17">
            <v>0</v>
          </cell>
          <cell r="O17">
            <v>9</v>
          </cell>
        </row>
        <row r="18">
          <cell r="E18">
            <v>19</v>
          </cell>
          <cell r="H18">
            <v>30</v>
          </cell>
          <cell r="I18">
            <v>3</v>
          </cell>
          <cell r="K18">
            <v>1</v>
          </cell>
          <cell r="O18">
            <v>13</v>
          </cell>
        </row>
        <row r="19">
          <cell r="E19">
            <v>25</v>
          </cell>
          <cell r="H19">
            <v>30</v>
          </cell>
          <cell r="I19">
            <v>3</v>
          </cell>
          <cell r="K19">
            <v>1</v>
          </cell>
          <cell r="O19">
            <v>23</v>
          </cell>
        </row>
        <row r="21">
          <cell r="E21">
            <v>7</v>
          </cell>
          <cell r="H21">
            <v>30</v>
          </cell>
          <cell r="I21">
            <v>0</v>
          </cell>
          <cell r="K21">
            <v>3</v>
          </cell>
          <cell r="O21">
            <v>18</v>
          </cell>
          <cell r="AI21">
            <v>7</v>
          </cell>
          <cell r="AJ21">
            <v>4</v>
          </cell>
          <cell r="AK21">
            <v>7</v>
          </cell>
          <cell r="AL21">
            <v>4</v>
          </cell>
          <cell r="AM21">
            <v>7</v>
          </cell>
          <cell r="AN21">
            <v>6</v>
          </cell>
          <cell r="AO21">
            <v>4</v>
          </cell>
          <cell r="AP21">
            <v>4</v>
          </cell>
          <cell r="AQ21">
            <v>5</v>
          </cell>
          <cell r="AR21">
            <v>5</v>
          </cell>
          <cell r="AS21">
            <v>3</v>
          </cell>
        </row>
        <row r="22">
          <cell r="E22">
            <v>4</v>
          </cell>
          <cell r="H22">
            <v>30</v>
          </cell>
          <cell r="I22">
            <v>0</v>
          </cell>
          <cell r="K22">
            <v>3</v>
          </cell>
          <cell r="O22">
            <v>22</v>
          </cell>
        </row>
        <row r="23">
          <cell r="E23">
            <v>13</v>
          </cell>
          <cell r="H23">
            <v>30</v>
          </cell>
          <cell r="I23">
            <v>3</v>
          </cell>
          <cell r="K23">
            <v>1</v>
          </cell>
          <cell r="O23">
            <v>12</v>
          </cell>
        </row>
        <row r="24">
          <cell r="E24">
            <v>26</v>
          </cell>
          <cell r="H24">
            <v>30</v>
          </cell>
          <cell r="I24">
            <v>3</v>
          </cell>
          <cell r="K24">
            <v>0</v>
          </cell>
          <cell r="O24">
            <v>12</v>
          </cell>
        </row>
        <row r="25">
          <cell r="E25">
            <v>16</v>
          </cell>
          <cell r="H25">
            <v>30</v>
          </cell>
          <cell r="I25">
            <v>0</v>
          </cell>
          <cell r="K25">
            <v>3</v>
          </cell>
          <cell r="O25">
            <v>16</v>
          </cell>
        </row>
        <row r="27">
          <cell r="E27">
            <v>11</v>
          </cell>
          <cell r="H27">
            <v>30</v>
          </cell>
          <cell r="I27">
            <v>0</v>
          </cell>
          <cell r="K27">
            <v>3</v>
          </cell>
          <cell r="O27">
            <v>13</v>
          </cell>
        </row>
        <row r="28">
          <cell r="E28">
            <v>9</v>
          </cell>
          <cell r="H28">
            <v>30</v>
          </cell>
          <cell r="I28">
            <v>0</v>
          </cell>
          <cell r="K28">
            <v>2</v>
          </cell>
          <cell r="O28">
            <v>14</v>
          </cell>
        </row>
        <row r="29">
          <cell r="E29">
            <v>12</v>
          </cell>
          <cell r="H29">
            <v>30</v>
          </cell>
          <cell r="I29">
            <v>3</v>
          </cell>
          <cell r="K29">
            <v>0</v>
          </cell>
          <cell r="O29">
            <v>16</v>
          </cell>
        </row>
        <row r="30">
          <cell r="E30">
            <v>13</v>
          </cell>
          <cell r="H30">
            <v>30</v>
          </cell>
          <cell r="I30">
            <v>3</v>
          </cell>
          <cell r="K30">
            <v>1</v>
          </cell>
          <cell r="O30">
            <v>10</v>
          </cell>
        </row>
        <row r="31">
          <cell r="E31">
            <v>10</v>
          </cell>
          <cell r="H31">
            <v>30</v>
          </cell>
          <cell r="I31">
            <v>2</v>
          </cell>
          <cell r="K31">
            <v>0</v>
          </cell>
          <cell r="O31">
            <v>6</v>
          </cell>
        </row>
        <row r="33">
          <cell r="H33">
            <v>30</v>
          </cell>
          <cell r="I33">
            <v>2</v>
          </cell>
          <cell r="K33">
            <v>0</v>
          </cell>
          <cell r="O33">
            <v>4</v>
          </cell>
        </row>
        <row r="34">
          <cell r="E34">
            <v>11</v>
          </cell>
          <cell r="H34">
            <v>30</v>
          </cell>
          <cell r="I34">
            <v>1</v>
          </cell>
          <cell r="K34">
            <v>3</v>
          </cell>
          <cell r="O34">
            <v>21</v>
          </cell>
        </row>
        <row r="35">
          <cell r="E35">
            <v>25</v>
          </cell>
          <cell r="H35">
            <v>30</v>
          </cell>
          <cell r="K35">
            <v>3</v>
          </cell>
          <cell r="O35">
            <v>18</v>
          </cell>
        </row>
        <row r="36">
          <cell r="E36">
            <v>21</v>
          </cell>
          <cell r="H36">
            <v>30</v>
          </cell>
          <cell r="I36">
            <v>3</v>
          </cell>
          <cell r="K36">
            <v>0</v>
          </cell>
          <cell r="O36">
            <v>8</v>
          </cell>
        </row>
        <row r="37">
          <cell r="E37">
            <v>11</v>
          </cell>
          <cell r="H37">
            <v>30</v>
          </cell>
          <cell r="I37">
            <v>0</v>
          </cell>
          <cell r="K37">
            <v>2</v>
          </cell>
          <cell r="N37">
            <v>2</v>
          </cell>
        </row>
        <row r="39">
          <cell r="E39">
            <v>13</v>
          </cell>
          <cell r="H39">
            <v>30</v>
          </cell>
          <cell r="I39">
            <v>3</v>
          </cell>
          <cell r="K39">
            <v>0</v>
          </cell>
          <cell r="O39">
            <v>9</v>
          </cell>
        </row>
        <row r="40">
          <cell r="E40">
            <v>6</v>
          </cell>
          <cell r="H40">
            <v>30</v>
          </cell>
          <cell r="I40">
            <v>0</v>
          </cell>
          <cell r="K40">
            <v>3</v>
          </cell>
          <cell r="O40">
            <v>18</v>
          </cell>
        </row>
        <row r="41">
          <cell r="E41">
            <v>8</v>
          </cell>
          <cell r="H41">
            <v>30</v>
          </cell>
          <cell r="I41">
            <v>0</v>
          </cell>
          <cell r="K41">
            <v>2</v>
          </cell>
          <cell r="O41">
            <v>18</v>
          </cell>
        </row>
        <row r="42">
          <cell r="E42">
            <v>10</v>
          </cell>
          <cell r="H42">
            <v>30</v>
          </cell>
          <cell r="I42">
            <v>0</v>
          </cell>
          <cell r="K42">
            <v>2</v>
          </cell>
          <cell r="O42">
            <v>24</v>
          </cell>
        </row>
        <row r="43">
          <cell r="E43">
            <v>8</v>
          </cell>
          <cell r="H43">
            <v>30</v>
          </cell>
          <cell r="I43">
            <v>0</v>
          </cell>
          <cell r="K43">
            <v>3</v>
          </cell>
          <cell r="O43">
            <v>11</v>
          </cell>
        </row>
        <row r="45">
          <cell r="E45">
            <v>13</v>
          </cell>
          <cell r="H45">
            <v>30</v>
          </cell>
          <cell r="I45">
            <v>1</v>
          </cell>
          <cell r="K45">
            <v>3</v>
          </cell>
          <cell r="O45">
            <v>14</v>
          </cell>
        </row>
        <row r="46">
          <cell r="E46">
            <v>20</v>
          </cell>
          <cell r="H46">
            <v>30</v>
          </cell>
          <cell r="I46">
            <v>0</v>
          </cell>
          <cell r="K46">
            <v>3</v>
          </cell>
          <cell r="O46">
            <v>14</v>
          </cell>
        </row>
        <row r="47">
          <cell r="E47">
            <v>19</v>
          </cell>
          <cell r="H47">
            <v>30</v>
          </cell>
          <cell r="I47">
            <v>3</v>
          </cell>
          <cell r="K47">
            <v>0</v>
          </cell>
          <cell r="O47">
            <v>7</v>
          </cell>
        </row>
        <row r="48">
          <cell r="E48">
            <v>6</v>
          </cell>
          <cell r="H48">
            <v>30</v>
          </cell>
          <cell r="I48">
            <v>0</v>
          </cell>
          <cell r="K48">
            <v>2</v>
          </cell>
          <cell r="O48">
            <v>11</v>
          </cell>
        </row>
        <row r="49">
          <cell r="E49">
            <v>12</v>
          </cell>
          <cell r="H49">
            <v>30</v>
          </cell>
          <cell r="I49">
            <v>2</v>
          </cell>
          <cell r="K49">
            <v>0</v>
          </cell>
          <cell r="O49">
            <v>9</v>
          </cell>
        </row>
        <row r="51">
          <cell r="E51">
            <v>14</v>
          </cell>
          <cell r="H51">
            <v>30</v>
          </cell>
          <cell r="I51">
            <v>1</v>
          </cell>
          <cell r="K51">
            <v>3</v>
          </cell>
          <cell r="O51">
            <v>14</v>
          </cell>
        </row>
        <row r="52">
          <cell r="E52">
            <v>24</v>
          </cell>
          <cell r="H52">
            <v>30</v>
          </cell>
          <cell r="I52">
            <v>3</v>
          </cell>
          <cell r="K52">
            <v>1</v>
          </cell>
          <cell r="O52">
            <v>19</v>
          </cell>
        </row>
        <row r="53">
          <cell r="E53">
            <v>18</v>
          </cell>
          <cell r="H53">
            <v>30</v>
          </cell>
          <cell r="I53">
            <v>3</v>
          </cell>
          <cell r="K53">
            <v>0</v>
          </cell>
          <cell r="O53">
            <v>10</v>
          </cell>
        </row>
        <row r="54">
          <cell r="E54">
            <v>12</v>
          </cell>
          <cell r="H54">
            <v>30</v>
          </cell>
          <cell r="I54">
            <v>1</v>
          </cell>
          <cell r="K54">
            <v>3</v>
          </cell>
          <cell r="O54">
            <v>24</v>
          </cell>
        </row>
        <row r="55">
          <cell r="E55">
            <v>4</v>
          </cell>
          <cell r="H55">
            <v>30</v>
          </cell>
          <cell r="I55">
            <v>0</v>
          </cell>
          <cell r="K55">
            <v>2</v>
          </cell>
          <cell r="O55">
            <v>22</v>
          </cell>
        </row>
        <row r="58">
          <cell r="E58">
            <v>26</v>
          </cell>
          <cell r="H58">
            <v>30</v>
          </cell>
          <cell r="I58">
            <v>3</v>
          </cell>
          <cell r="K58">
            <v>0</v>
          </cell>
          <cell r="O58">
            <v>8</v>
          </cell>
        </row>
        <row r="59">
          <cell r="E59">
            <v>14</v>
          </cell>
          <cell r="H59">
            <v>30</v>
          </cell>
          <cell r="I59">
            <v>0</v>
          </cell>
          <cell r="K59">
            <v>2</v>
          </cell>
          <cell r="O59">
            <v>9</v>
          </cell>
        </row>
        <row r="60">
          <cell r="E60">
            <v>13</v>
          </cell>
          <cell r="H60">
            <v>30</v>
          </cell>
          <cell r="I60">
            <v>0</v>
          </cell>
          <cell r="K60">
            <v>3</v>
          </cell>
          <cell r="O60">
            <v>15</v>
          </cell>
        </row>
        <row r="61">
          <cell r="E61">
            <v>14</v>
          </cell>
          <cell r="H61">
            <v>30</v>
          </cell>
          <cell r="I61">
            <v>1</v>
          </cell>
          <cell r="K61">
            <v>3</v>
          </cell>
          <cell r="O61">
            <v>19</v>
          </cell>
        </row>
        <row r="62">
          <cell r="E62">
            <v>19</v>
          </cell>
          <cell r="H62">
            <v>30</v>
          </cell>
          <cell r="I62">
            <v>3</v>
          </cell>
          <cell r="K62">
            <v>0</v>
          </cell>
          <cell r="O62">
            <v>11</v>
          </cell>
        </row>
        <row r="64">
          <cell r="E64">
            <v>15</v>
          </cell>
          <cell r="H64">
            <v>30</v>
          </cell>
          <cell r="I64">
            <v>3</v>
          </cell>
          <cell r="K64">
            <v>1</v>
          </cell>
          <cell r="O64">
            <v>16</v>
          </cell>
        </row>
        <row r="65">
          <cell r="I65" t="str">
            <v>0</v>
          </cell>
          <cell r="K65" t="str">
            <v>0</v>
          </cell>
        </row>
        <row r="66">
          <cell r="E66">
            <v>12</v>
          </cell>
          <cell r="H66">
            <v>30</v>
          </cell>
          <cell r="I66">
            <v>1</v>
          </cell>
          <cell r="K66">
            <v>3</v>
          </cell>
          <cell r="O66">
            <v>15</v>
          </cell>
        </row>
        <row r="67">
          <cell r="I67" t="str">
            <v>0</v>
          </cell>
          <cell r="K67" t="str">
            <v>0</v>
          </cell>
        </row>
        <row r="68">
          <cell r="I68" t="str">
            <v>0</v>
          </cell>
          <cell r="K68" t="str">
            <v>0</v>
          </cell>
        </row>
        <row r="70">
          <cell r="I70" t="str">
            <v>0</v>
          </cell>
          <cell r="K70" t="str">
            <v>0</v>
          </cell>
        </row>
        <row r="71">
          <cell r="E71">
            <v>15</v>
          </cell>
          <cell r="H71">
            <v>30</v>
          </cell>
          <cell r="I71">
            <v>1</v>
          </cell>
          <cell r="K71">
            <v>3</v>
          </cell>
          <cell r="O71">
            <v>27</v>
          </cell>
        </row>
        <row r="72">
          <cell r="E72">
            <v>11</v>
          </cell>
          <cell r="H72">
            <v>30</v>
          </cell>
          <cell r="I72">
            <v>2</v>
          </cell>
          <cell r="K72">
            <v>0</v>
          </cell>
          <cell r="O72">
            <v>5</v>
          </cell>
        </row>
        <row r="73">
          <cell r="E73">
            <v>12</v>
          </cell>
          <cell r="H73">
            <v>30</v>
          </cell>
          <cell r="I73">
            <v>3</v>
          </cell>
          <cell r="K73">
            <v>0</v>
          </cell>
          <cell r="O73">
            <v>1</v>
          </cell>
        </row>
        <row r="74">
          <cell r="E74">
            <v>11</v>
          </cell>
          <cell r="H74">
            <v>30</v>
          </cell>
          <cell r="I74">
            <v>0</v>
          </cell>
          <cell r="K74">
            <v>2</v>
          </cell>
          <cell r="O74">
            <v>16</v>
          </cell>
        </row>
        <row r="76">
          <cell r="E76">
            <v>4</v>
          </cell>
          <cell r="H76">
            <v>30</v>
          </cell>
          <cell r="I76">
            <v>0</v>
          </cell>
          <cell r="K76">
            <v>2</v>
          </cell>
          <cell r="O76">
            <v>15</v>
          </cell>
        </row>
        <row r="77">
          <cell r="I77" t="str">
            <v>0</v>
          </cell>
          <cell r="K77" t="str">
            <v>0</v>
          </cell>
        </row>
        <row r="78">
          <cell r="I78" t="str">
            <v>0</v>
          </cell>
          <cell r="K78" t="str">
            <v>0</v>
          </cell>
        </row>
        <row r="79">
          <cell r="I79" t="str">
            <v>0</v>
          </cell>
          <cell r="K79" t="str">
            <v>0</v>
          </cell>
        </row>
        <row r="80">
          <cell r="I80" t="str">
            <v>0</v>
          </cell>
          <cell r="K80" t="str">
            <v>0</v>
          </cell>
        </row>
        <row r="82">
          <cell r="I82" t="str">
            <v>0</v>
          </cell>
          <cell r="K82" t="str">
            <v>0</v>
          </cell>
        </row>
        <row r="83">
          <cell r="K83" t="str">
            <v>0</v>
          </cell>
        </row>
        <row r="84">
          <cell r="I84" t="str">
            <v>0</v>
          </cell>
          <cell r="K84" t="str">
            <v>0</v>
          </cell>
        </row>
        <row r="85">
          <cell r="I85" t="str">
            <v>0</v>
          </cell>
          <cell r="K85" t="str">
            <v>0</v>
          </cell>
        </row>
        <row r="86">
          <cell r="I86" t="str">
            <v>0</v>
          </cell>
          <cell r="K86" t="str">
            <v>0</v>
          </cell>
        </row>
        <row r="88">
          <cell r="I88" t="str">
            <v>0</v>
          </cell>
          <cell r="K88" t="str">
            <v>0</v>
          </cell>
        </row>
        <row r="89">
          <cell r="I89" t="str">
            <v>0</v>
          </cell>
          <cell r="K89" t="str">
            <v>0</v>
          </cell>
        </row>
        <row r="90">
          <cell r="I90" t="str">
            <v>0</v>
          </cell>
          <cell r="K90" t="str">
            <v>0</v>
          </cell>
        </row>
        <row r="91">
          <cell r="I91" t="str">
            <v>0</v>
          </cell>
          <cell r="K91" t="str">
            <v>0</v>
          </cell>
        </row>
        <row r="92">
          <cell r="I92" t="str">
            <v>0</v>
          </cell>
          <cell r="K92" t="str">
            <v>0</v>
          </cell>
        </row>
        <row r="94">
          <cell r="I94" t="str">
            <v>0</v>
          </cell>
          <cell r="K94" t="str">
            <v>0</v>
          </cell>
        </row>
        <row r="95">
          <cell r="I95" t="str">
            <v>0</v>
          </cell>
          <cell r="K95" t="str">
            <v>0</v>
          </cell>
        </row>
        <row r="96">
          <cell r="I96" t="str">
            <v>0</v>
          </cell>
          <cell r="K96" t="str">
            <v>0</v>
          </cell>
        </row>
        <row r="97">
          <cell r="E97">
            <v>12</v>
          </cell>
          <cell r="H97">
            <v>30</v>
          </cell>
          <cell r="I97">
            <v>0</v>
          </cell>
          <cell r="K97">
            <v>2</v>
          </cell>
          <cell r="O97">
            <v>22</v>
          </cell>
        </row>
        <row r="98">
          <cell r="I98" t="str">
            <v>0</v>
          </cell>
          <cell r="K98" t="str">
            <v>0</v>
          </cell>
        </row>
        <row r="100">
          <cell r="I100" t="str">
            <v>0</v>
          </cell>
          <cell r="K100" t="str">
            <v>0</v>
          </cell>
        </row>
        <row r="101">
          <cell r="I101" t="str">
            <v>0</v>
          </cell>
          <cell r="K101" t="str">
            <v>0</v>
          </cell>
        </row>
        <row r="102">
          <cell r="I102" t="str">
            <v>0</v>
          </cell>
          <cell r="K102" t="str">
            <v>0</v>
          </cell>
        </row>
        <row r="103">
          <cell r="I103" t="str">
            <v>0</v>
          </cell>
          <cell r="K103" t="str">
            <v>0</v>
          </cell>
        </row>
        <row r="104">
          <cell r="I104" t="str">
            <v>0</v>
          </cell>
          <cell r="K104" t="str">
            <v>0</v>
          </cell>
        </row>
        <row r="106">
          <cell r="I106" t="str">
            <v>0</v>
          </cell>
          <cell r="K106" t="str">
            <v>0</v>
          </cell>
        </row>
        <row r="107">
          <cell r="I107" t="str">
            <v>0</v>
          </cell>
          <cell r="K107" t="str">
            <v>0</v>
          </cell>
        </row>
        <row r="108">
          <cell r="I108" t="str">
            <v>0</v>
          </cell>
          <cell r="K108" t="str">
            <v>0</v>
          </cell>
        </row>
        <row r="109">
          <cell r="I109" t="str">
            <v>0</v>
          </cell>
          <cell r="K109" t="str">
            <v>0</v>
          </cell>
        </row>
        <row r="110">
          <cell r="E110">
            <v>12</v>
          </cell>
          <cell r="H110">
            <v>30</v>
          </cell>
          <cell r="I110">
            <v>3</v>
          </cell>
          <cell r="K110">
            <v>0</v>
          </cell>
          <cell r="O110">
            <v>20</v>
          </cell>
        </row>
      </sheetData>
      <sheetData sheetId="3">
        <row r="3">
          <cell r="E3">
            <v>11</v>
          </cell>
          <cell r="H3">
            <v>30</v>
          </cell>
          <cell r="I3">
            <v>3</v>
          </cell>
          <cell r="K3">
            <v>0</v>
          </cell>
          <cell r="O3">
            <v>4</v>
          </cell>
        </row>
        <row r="4">
          <cell r="E4">
            <v>7</v>
          </cell>
          <cell r="H4">
            <v>30</v>
          </cell>
          <cell r="I4">
            <v>2</v>
          </cell>
          <cell r="K4">
            <v>0</v>
          </cell>
          <cell r="O4">
            <v>4</v>
          </cell>
        </row>
        <row r="5">
          <cell r="E5">
            <v>10</v>
          </cell>
          <cell r="H5">
            <v>30</v>
          </cell>
          <cell r="I5">
            <v>3</v>
          </cell>
          <cell r="K5">
            <v>0</v>
          </cell>
          <cell r="O5">
            <v>2</v>
          </cell>
        </row>
        <row r="6">
          <cell r="E6">
            <v>7</v>
          </cell>
          <cell r="H6">
            <v>30</v>
          </cell>
          <cell r="I6">
            <v>0</v>
          </cell>
          <cell r="K6">
            <v>3</v>
          </cell>
          <cell r="O6">
            <v>10</v>
          </cell>
        </row>
        <row r="7">
          <cell r="E7">
            <v>5</v>
          </cell>
          <cell r="H7">
            <v>30</v>
          </cell>
          <cell r="I7">
            <v>1</v>
          </cell>
          <cell r="K7">
            <v>1</v>
          </cell>
          <cell r="O7">
            <v>5</v>
          </cell>
        </row>
        <row r="9">
          <cell r="E9">
            <v>4</v>
          </cell>
          <cell r="H9">
            <v>30</v>
          </cell>
          <cell r="I9">
            <v>0</v>
          </cell>
          <cell r="K9">
            <v>2</v>
          </cell>
          <cell r="O9">
            <v>7</v>
          </cell>
        </row>
        <row r="10">
          <cell r="E10">
            <v>9</v>
          </cell>
          <cell r="H10">
            <v>30</v>
          </cell>
          <cell r="I10">
            <v>3</v>
          </cell>
          <cell r="K10">
            <v>0</v>
          </cell>
          <cell r="O10">
            <v>4</v>
          </cell>
        </row>
        <row r="11">
          <cell r="E11">
            <v>2</v>
          </cell>
          <cell r="H11">
            <v>30</v>
          </cell>
          <cell r="I11">
            <v>0</v>
          </cell>
          <cell r="K11">
            <v>2</v>
          </cell>
          <cell r="O11">
            <v>7</v>
          </cell>
        </row>
        <row r="12">
          <cell r="E12">
            <v>11</v>
          </cell>
          <cell r="H12">
            <v>30</v>
          </cell>
          <cell r="I12">
            <v>3</v>
          </cell>
          <cell r="K12">
            <v>1</v>
          </cell>
          <cell r="O12">
            <v>11</v>
          </cell>
        </row>
        <row r="13">
          <cell r="E13">
            <v>8</v>
          </cell>
          <cell r="H13">
            <v>30</v>
          </cell>
          <cell r="I13">
            <v>0</v>
          </cell>
          <cell r="K13">
            <v>3</v>
          </cell>
          <cell r="O13">
            <v>10</v>
          </cell>
        </row>
        <row r="15">
          <cell r="E15">
            <v>7</v>
          </cell>
          <cell r="H15">
            <v>30</v>
          </cell>
          <cell r="I15">
            <v>2</v>
          </cell>
          <cell r="K15">
            <v>0</v>
          </cell>
          <cell r="O15">
            <v>2</v>
          </cell>
        </row>
        <row r="16">
          <cell r="E16">
            <v>11</v>
          </cell>
          <cell r="H16">
            <v>30</v>
          </cell>
          <cell r="I16">
            <v>3</v>
          </cell>
          <cell r="K16">
            <v>0</v>
          </cell>
          <cell r="O16">
            <v>5</v>
          </cell>
        </row>
        <row r="17">
          <cell r="E17">
            <v>3</v>
          </cell>
          <cell r="H17">
            <v>30</v>
          </cell>
          <cell r="I17">
            <v>2</v>
          </cell>
          <cell r="K17">
            <v>0</v>
          </cell>
          <cell r="O17">
            <v>1</v>
          </cell>
        </row>
        <row r="18">
          <cell r="E18">
            <v>8</v>
          </cell>
          <cell r="H18">
            <v>30</v>
          </cell>
          <cell r="I18">
            <v>2</v>
          </cell>
          <cell r="K18">
            <v>0</v>
          </cell>
          <cell r="O18">
            <v>6</v>
          </cell>
        </row>
        <row r="19">
          <cell r="E19">
            <v>3</v>
          </cell>
          <cell r="H19">
            <v>30</v>
          </cell>
          <cell r="I19">
            <v>0</v>
          </cell>
          <cell r="K19">
            <v>3</v>
          </cell>
          <cell r="O19">
            <v>10</v>
          </cell>
        </row>
        <row r="21">
          <cell r="E21">
            <v>3</v>
          </cell>
          <cell r="H21">
            <v>30</v>
          </cell>
          <cell r="I21">
            <v>0</v>
          </cell>
          <cell r="K21">
            <v>3</v>
          </cell>
          <cell r="O21">
            <v>9</v>
          </cell>
          <cell r="AK21">
            <v>5</v>
          </cell>
          <cell r="AL21">
            <v>3</v>
          </cell>
          <cell r="AM21">
            <v>8</v>
          </cell>
          <cell r="AN21">
            <v>3</v>
          </cell>
          <cell r="AO21">
            <v>3</v>
          </cell>
          <cell r="AP21">
            <v>5</v>
          </cell>
          <cell r="AQ21">
            <v>3</v>
          </cell>
          <cell r="AR21">
            <v>3</v>
          </cell>
          <cell r="AS21">
            <v>2</v>
          </cell>
          <cell r="AT21">
            <v>2</v>
          </cell>
          <cell r="AU21">
            <v>3</v>
          </cell>
        </row>
        <row r="22">
          <cell r="E22">
            <v>9</v>
          </cell>
          <cell r="H22">
            <v>30</v>
          </cell>
          <cell r="I22">
            <v>1</v>
          </cell>
          <cell r="K22">
            <v>3</v>
          </cell>
          <cell r="O22">
            <v>14</v>
          </cell>
        </row>
        <row r="23">
          <cell r="E23">
            <v>7</v>
          </cell>
          <cell r="H23">
            <v>30</v>
          </cell>
          <cell r="I23">
            <v>2</v>
          </cell>
          <cell r="K23">
            <v>0</v>
          </cell>
          <cell r="O23">
            <v>7</v>
          </cell>
        </row>
        <row r="24">
          <cell r="E24">
            <v>6</v>
          </cell>
          <cell r="H24">
            <v>30</v>
          </cell>
          <cell r="I24">
            <v>2</v>
          </cell>
          <cell r="K24">
            <v>0</v>
          </cell>
          <cell r="O24">
            <v>2</v>
          </cell>
        </row>
        <row r="25">
          <cell r="E25">
            <v>4</v>
          </cell>
          <cell r="H25">
            <v>30</v>
          </cell>
          <cell r="I25">
            <v>0</v>
          </cell>
          <cell r="K25">
            <v>2</v>
          </cell>
          <cell r="O25">
            <v>9</v>
          </cell>
        </row>
        <row r="27">
          <cell r="E27">
            <v>14</v>
          </cell>
          <cell r="H27">
            <v>30</v>
          </cell>
          <cell r="I27">
            <v>3</v>
          </cell>
          <cell r="K27">
            <v>0</v>
          </cell>
          <cell r="O27">
            <v>1</v>
          </cell>
        </row>
        <row r="28">
          <cell r="E28">
            <v>5</v>
          </cell>
          <cell r="H28">
            <v>30</v>
          </cell>
          <cell r="I28">
            <v>0</v>
          </cell>
          <cell r="K28">
            <v>3</v>
          </cell>
          <cell r="O28">
            <v>10</v>
          </cell>
        </row>
        <row r="29">
          <cell r="E29">
            <v>10</v>
          </cell>
          <cell r="H29">
            <v>30</v>
          </cell>
          <cell r="I29">
            <v>1</v>
          </cell>
          <cell r="K29">
            <v>3</v>
          </cell>
          <cell r="O29">
            <v>13</v>
          </cell>
        </row>
        <row r="30">
          <cell r="E30">
            <v>10</v>
          </cell>
          <cell r="H30">
            <v>30</v>
          </cell>
          <cell r="I30">
            <v>3</v>
          </cell>
          <cell r="K30">
            <v>0</v>
          </cell>
          <cell r="O30">
            <v>7</v>
          </cell>
        </row>
        <row r="31">
          <cell r="E31">
            <v>2</v>
          </cell>
          <cell r="H31">
            <v>30</v>
          </cell>
          <cell r="I31">
            <v>0</v>
          </cell>
          <cell r="K31">
            <v>3</v>
          </cell>
          <cell r="O31">
            <v>8</v>
          </cell>
        </row>
        <row r="33">
          <cell r="E33">
            <v>2</v>
          </cell>
          <cell r="H33">
            <v>30</v>
          </cell>
          <cell r="I33">
            <v>0</v>
          </cell>
          <cell r="K33">
            <v>2</v>
          </cell>
          <cell r="O33">
            <v>4</v>
          </cell>
        </row>
        <row r="34">
          <cell r="E34">
            <v>15</v>
          </cell>
          <cell r="H34">
            <v>30</v>
          </cell>
          <cell r="I34">
            <v>3</v>
          </cell>
          <cell r="K34">
            <v>0</v>
          </cell>
          <cell r="O34">
            <v>4</v>
          </cell>
        </row>
        <row r="35">
          <cell r="E35">
            <v>7</v>
          </cell>
          <cell r="H35">
            <v>30</v>
          </cell>
          <cell r="I35">
            <v>2</v>
          </cell>
          <cell r="K35">
            <v>0</v>
          </cell>
          <cell r="O35">
            <v>6</v>
          </cell>
        </row>
        <row r="36">
          <cell r="E36">
            <v>7</v>
          </cell>
          <cell r="H36">
            <v>30</v>
          </cell>
          <cell r="I36">
            <v>2</v>
          </cell>
          <cell r="K36">
            <v>0</v>
          </cell>
          <cell r="O36">
            <v>6</v>
          </cell>
        </row>
        <row r="37">
          <cell r="E37">
            <v>14</v>
          </cell>
          <cell r="H37">
            <v>30</v>
          </cell>
          <cell r="I37">
            <v>3</v>
          </cell>
          <cell r="K37">
            <v>0</v>
          </cell>
          <cell r="O37">
            <v>1</v>
          </cell>
        </row>
        <row r="39">
          <cell r="E39">
            <v>4</v>
          </cell>
          <cell r="H39">
            <v>30</v>
          </cell>
          <cell r="I39">
            <v>2</v>
          </cell>
          <cell r="K39">
            <v>0</v>
          </cell>
          <cell r="O39">
            <v>1</v>
          </cell>
        </row>
        <row r="40">
          <cell r="E40">
            <v>12</v>
          </cell>
          <cell r="H40">
            <v>30</v>
          </cell>
          <cell r="I40">
            <v>1</v>
          </cell>
          <cell r="K40">
            <v>3</v>
          </cell>
          <cell r="O40">
            <v>16</v>
          </cell>
        </row>
        <row r="41">
          <cell r="E41">
            <v>9</v>
          </cell>
          <cell r="H41">
            <v>30</v>
          </cell>
          <cell r="I41">
            <v>3</v>
          </cell>
          <cell r="K41">
            <v>0</v>
          </cell>
          <cell r="O41">
            <v>3</v>
          </cell>
        </row>
        <row r="42">
          <cell r="E42">
            <v>4</v>
          </cell>
          <cell r="H42">
            <v>30</v>
          </cell>
          <cell r="I42">
            <v>0</v>
          </cell>
          <cell r="K42">
            <v>3</v>
          </cell>
          <cell r="O42">
            <v>13</v>
          </cell>
        </row>
        <row r="43">
          <cell r="E43">
            <v>5</v>
          </cell>
          <cell r="H43">
            <v>30</v>
          </cell>
          <cell r="I43">
            <v>0</v>
          </cell>
          <cell r="K43">
            <v>3</v>
          </cell>
          <cell r="O43">
            <v>12</v>
          </cell>
        </row>
        <row r="45">
          <cell r="E45">
            <v>5</v>
          </cell>
          <cell r="H45">
            <v>30</v>
          </cell>
          <cell r="I45">
            <v>0</v>
          </cell>
          <cell r="K45">
            <v>2</v>
          </cell>
          <cell r="O45">
            <v>7</v>
          </cell>
        </row>
        <row r="46">
          <cell r="E46">
            <v>12</v>
          </cell>
          <cell r="H46">
            <v>30</v>
          </cell>
          <cell r="I46">
            <v>3</v>
          </cell>
          <cell r="K46">
            <v>1</v>
          </cell>
          <cell r="O46">
            <v>9</v>
          </cell>
        </row>
        <row r="47">
          <cell r="E47">
            <v>4</v>
          </cell>
          <cell r="H47">
            <v>30</v>
          </cell>
          <cell r="I47">
            <v>0</v>
          </cell>
          <cell r="K47">
            <v>2</v>
          </cell>
          <cell r="O47">
            <v>5</v>
          </cell>
        </row>
        <row r="48">
          <cell r="E48">
            <v>17</v>
          </cell>
          <cell r="H48">
            <v>30</v>
          </cell>
          <cell r="I48">
            <v>3</v>
          </cell>
          <cell r="K48">
            <v>1</v>
          </cell>
          <cell r="O48">
            <v>11</v>
          </cell>
        </row>
        <row r="49">
          <cell r="E49">
            <v>8</v>
          </cell>
          <cell r="H49">
            <v>30</v>
          </cell>
          <cell r="I49">
            <v>2</v>
          </cell>
          <cell r="K49">
            <v>0</v>
          </cell>
          <cell r="O49">
            <v>6</v>
          </cell>
        </row>
        <row r="51">
          <cell r="E51">
            <v>4</v>
          </cell>
          <cell r="H51">
            <v>30</v>
          </cell>
          <cell r="I51">
            <v>0</v>
          </cell>
          <cell r="K51">
            <v>2</v>
          </cell>
          <cell r="O51">
            <v>5</v>
          </cell>
        </row>
        <row r="52">
          <cell r="E52">
            <v>13</v>
          </cell>
          <cell r="H52">
            <v>30</v>
          </cell>
          <cell r="I52">
            <v>3</v>
          </cell>
          <cell r="K52">
            <v>0</v>
          </cell>
          <cell r="O52">
            <v>6</v>
          </cell>
        </row>
        <row r="53">
          <cell r="E53">
            <v>9</v>
          </cell>
          <cell r="H53">
            <v>30</v>
          </cell>
          <cell r="I53">
            <v>3</v>
          </cell>
          <cell r="K53">
            <v>0</v>
          </cell>
          <cell r="O53">
            <v>9</v>
          </cell>
        </row>
        <row r="54">
          <cell r="E54">
            <v>11</v>
          </cell>
          <cell r="H54">
            <v>30</v>
          </cell>
          <cell r="I54">
            <v>3</v>
          </cell>
          <cell r="K54">
            <v>0</v>
          </cell>
          <cell r="O54">
            <v>8</v>
          </cell>
        </row>
        <row r="55">
          <cell r="E55">
            <v>5</v>
          </cell>
          <cell r="H55">
            <v>30</v>
          </cell>
          <cell r="I55">
            <v>0</v>
          </cell>
          <cell r="K55">
            <v>3</v>
          </cell>
          <cell r="O55">
            <v>14</v>
          </cell>
        </row>
        <row r="58">
          <cell r="E58">
            <v>12</v>
          </cell>
          <cell r="H58">
            <v>30</v>
          </cell>
          <cell r="I58">
            <v>3</v>
          </cell>
          <cell r="K58">
            <v>0</v>
          </cell>
          <cell r="O58">
            <v>5</v>
          </cell>
        </row>
        <row r="59">
          <cell r="E59">
            <v>3</v>
          </cell>
          <cell r="H59">
            <v>30</v>
          </cell>
          <cell r="I59">
            <v>0</v>
          </cell>
          <cell r="K59">
            <v>2</v>
          </cell>
          <cell r="O59">
            <v>7</v>
          </cell>
        </row>
        <row r="60">
          <cell r="E60">
            <v>13</v>
          </cell>
          <cell r="H60">
            <v>30</v>
          </cell>
          <cell r="I60">
            <v>3</v>
          </cell>
          <cell r="K60">
            <v>1</v>
          </cell>
          <cell r="O60">
            <v>8</v>
          </cell>
        </row>
        <row r="61">
          <cell r="E61">
            <v>2</v>
          </cell>
          <cell r="H61">
            <v>30</v>
          </cell>
          <cell r="I61">
            <v>0</v>
          </cell>
          <cell r="K61">
            <v>2</v>
          </cell>
          <cell r="O61">
            <v>7</v>
          </cell>
        </row>
        <row r="62">
          <cell r="E62">
            <v>4</v>
          </cell>
          <cell r="H62">
            <v>30</v>
          </cell>
          <cell r="I62">
            <v>2</v>
          </cell>
          <cell r="K62">
            <v>0</v>
          </cell>
          <cell r="O62">
            <v>3</v>
          </cell>
        </row>
        <row r="64">
          <cell r="E64">
            <v>2</v>
          </cell>
          <cell r="H64">
            <v>30</v>
          </cell>
          <cell r="I64">
            <v>0</v>
          </cell>
          <cell r="K64">
            <v>2</v>
          </cell>
          <cell r="O64">
            <v>8</v>
          </cell>
        </row>
        <row r="65">
          <cell r="E65">
            <v>8</v>
          </cell>
          <cell r="H65">
            <v>30</v>
          </cell>
          <cell r="I65">
            <v>3</v>
          </cell>
          <cell r="K65">
            <v>0</v>
          </cell>
          <cell r="O65">
            <v>5</v>
          </cell>
        </row>
        <row r="66">
          <cell r="E66">
            <v>4</v>
          </cell>
          <cell r="H66">
            <v>30</v>
          </cell>
          <cell r="I66">
            <v>0</v>
          </cell>
          <cell r="K66">
            <v>3</v>
          </cell>
          <cell r="O66">
            <v>12</v>
          </cell>
        </row>
        <row r="67">
          <cell r="E67">
            <v>10</v>
          </cell>
          <cell r="H67">
            <v>30</v>
          </cell>
          <cell r="I67">
            <v>1</v>
          </cell>
          <cell r="K67">
            <v>3</v>
          </cell>
          <cell r="O67">
            <v>15</v>
          </cell>
        </row>
        <row r="68">
          <cell r="E68">
            <v>10</v>
          </cell>
          <cell r="H68">
            <v>30</v>
          </cell>
          <cell r="I68">
            <v>3</v>
          </cell>
          <cell r="K68">
            <v>0</v>
          </cell>
          <cell r="O68">
            <v>5</v>
          </cell>
        </row>
        <row r="70">
          <cell r="E70">
            <v>6</v>
          </cell>
          <cell r="H70">
            <v>30</v>
          </cell>
          <cell r="I70">
            <v>0</v>
          </cell>
          <cell r="K70">
            <v>3</v>
          </cell>
          <cell r="O70">
            <v>8</v>
          </cell>
        </row>
        <row r="71">
          <cell r="E71">
            <v>11</v>
          </cell>
          <cell r="H71">
            <v>30</v>
          </cell>
          <cell r="I71">
            <v>3</v>
          </cell>
          <cell r="K71">
            <v>0</v>
          </cell>
          <cell r="O71">
            <v>3</v>
          </cell>
        </row>
        <row r="72">
          <cell r="E72">
            <v>12</v>
          </cell>
          <cell r="H72">
            <v>30</v>
          </cell>
          <cell r="I72">
            <v>3</v>
          </cell>
          <cell r="K72">
            <v>1</v>
          </cell>
          <cell r="O72">
            <v>8</v>
          </cell>
        </row>
        <row r="73">
          <cell r="E73">
            <v>3</v>
          </cell>
          <cell r="H73">
            <v>30</v>
          </cell>
          <cell r="I73">
            <v>0</v>
          </cell>
          <cell r="K73">
            <v>3</v>
          </cell>
          <cell r="O73">
            <v>9</v>
          </cell>
        </row>
        <row r="74">
          <cell r="E74">
            <v>12</v>
          </cell>
          <cell r="H74">
            <v>30</v>
          </cell>
          <cell r="I74">
            <v>1</v>
          </cell>
          <cell r="K74">
            <v>3</v>
          </cell>
          <cell r="O74">
            <v>16</v>
          </cell>
        </row>
        <row r="76">
          <cell r="I76" t="str">
            <v>0</v>
          </cell>
          <cell r="K76" t="str">
            <v>0</v>
          </cell>
        </row>
        <row r="77">
          <cell r="I77" t="str">
            <v>0</v>
          </cell>
          <cell r="K77" t="str">
            <v>0</v>
          </cell>
        </row>
        <row r="78">
          <cell r="I78" t="str">
            <v>0</v>
          </cell>
          <cell r="K78" t="str">
            <v>0</v>
          </cell>
        </row>
        <row r="79">
          <cell r="I79" t="str">
            <v>0</v>
          </cell>
          <cell r="K79" t="str">
            <v>0</v>
          </cell>
        </row>
        <row r="80">
          <cell r="I80" t="str">
            <v>0</v>
          </cell>
          <cell r="K80" t="str">
            <v>0</v>
          </cell>
        </row>
        <row r="82">
          <cell r="I82" t="str">
            <v>0</v>
          </cell>
          <cell r="K82" t="str">
            <v>0</v>
          </cell>
        </row>
        <row r="83">
          <cell r="I83" t="str">
            <v>0</v>
          </cell>
          <cell r="K83" t="str">
            <v>0</v>
          </cell>
        </row>
        <row r="84">
          <cell r="I84" t="str">
            <v>0</v>
          </cell>
          <cell r="K84" t="str">
            <v>0</v>
          </cell>
        </row>
        <row r="85">
          <cell r="I85" t="str">
            <v>0</v>
          </cell>
          <cell r="K85" t="str">
            <v>0</v>
          </cell>
        </row>
        <row r="86">
          <cell r="I86" t="str">
            <v>0</v>
          </cell>
          <cell r="K86" t="str">
            <v>0</v>
          </cell>
        </row>
        <row r="88">
          <cell r="I88" t="str">
            <v>0</v>
          </cell>
          <cell r="K88" t="str">
            <v>0</v>
          </cell>
        </row>
        <row r="89">
          <cell r="I89" t="str">
            <v>0</v>
          </cell>
          <cell r="K89" t="str">
            <v>0</v>
          </cell>
        </row>
        <row r="90">
          <cell r="I90" t="str">
            <v>0</v>
          </cell>
          <cell r="K90" t="str">
            <v>0</v>
          </cell>
        </row>
        <row r="91">
          <cell r="I91" t="str">
            <v>0</v>
          </cell>
          <cell r="K91" t="str">
            <v>0</v>
          </cell>
        </row>
        <row r="92">
          <cell r="I92" t="str">
            <v>0</v>
          </cell>
          <cell r="K92" t="str">
            <v>0</v>
          </cell>
        </row>
        <row r="94">
          <cell r="I94" t="str">
            <v>0</v>
          </cell>
          <cell r="K94" t="str">
            <v>0</v>
          </cell>
        </row>
        <row r="95">
          <cell r="I95" t="str">
            <v>0</v>
          </cell>
          <cell r="K95" t="str">
            <v>0</v>
          </cell>
        </row>
        <row r="96">
          <cell r="I96" t="str">
            <v>0</v>
          </cell>
          <cell r="K96" t="str">
            <v>0</v>
          </cell>
        </row>
        <row r="97">
          <cell r="I97" t="str">
            <v>0</v>
          </cell>
          <cell r="K97" t="str">
            <v>0</v>
          </cell>
        </row>
        <row r="98">
          <cell r="I98" t="str">
            <v>0</v>
          </cell>
          <cell r="K98" t="str">
            <v>0</v>
          </cell>
        </row>
        <row r="100">
          <cell r="I100" t="str">
            <v>0</v>
          </cell>
          <cell r="K100" t="str">
            <v>0</v>
          </cell>
        </row>
        <row r="101">
          <cell r="I101" t="str">
            <v>0</v>
          </cell>
          <cell r="K101" t="str">
            <v>0</v>
          </cell>
        </row>
        <row r="102">
          <cell r="I102" t="str">
            <v>0</v>
          </cell>
          <cell r="K102" t="str">
            <v>0</v>
          </cell>
        </row>
        <row r="103">
          <cell r="I103" t="str">
            <v>0</v>
          </cell>
          <cell r="K103" t="str">
            <v>0</v>
          </cell>
        </row>
        <row r="104">
          <cell r="I104" t="str">
            <v>0</v>
          </cell>
          <cell r="K104" t="str">
            <v>0</v>
          </cell>
        </row>
        <row r="106">
          <cell r="I106" t="str">
            <v>0</v>
          </cell>
          <cell r="K106" t="str">
            <v>0</v>
          </cell>
        </row>
        <row r="107">
          <cell r="I107" t="str">
            <v>0</v>
          </cell>
          <cell r="K107" t="str">
            <v>0</v>
          </cell>
        </row>
        <row r="108">
          <cell r="I108" t="str">
            <v>0</v>
          </cell>
          <cell r="K108" t="str">
            <v>0</v>
          </cell>
        </row>
        <row r="109">
          <cell r="I109" t="str">
            <v>0</v>
          </cell>
          <cell r="K109" t="str">
            <v>0</v>
          </cell>
        </row>
        <row r="110">
          <cell r="I110" t="str">
            <v>0</v>
          </cell>
          <cell r="K110" t="str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5E45-81B7-4C7F-B13A-83639590FD22}">
  <sheetPr>
    <tabColor rgb="FFFFFF00"/>
  </sheetPr>
  <dimension ref="A1:I25"/>
  <sheetViews>
    <sheetView workbookViewId="0">
      <selection activeCell="I28" sqref="I28"/>
    </sheetView>
  </sheetViews>
  <sheetFormatPr defaultRowHeight="14.4" x14ac:dyDescent="0.3"/>
  <cols>
    <col min="1" max="1" width="4.77734375" customWidth="1"/>
    <col min="2" max="2" width="5.6640625" customWidth="1"/>
    <col min="3" max="3" width="4.21875" customWidth="1"/>
    <col min="4" max="4" width="21.6640625" customWidth="1"/>
    <col min="6" max="6" width="9.5546875" customWidth="1"/>
    <col min="7" max="7" width="23.109375" customWidth="1"/>
    <col min="8" max="8" width="15.88671875" customWidth="1"/>
    <col min="9" max="9" width="34.44140625" customWidth="1"/>
  </cols>
  <sheetData>
    <row r="1" spans="1:9" ht="17.399999999999999" x14ac:dyDescent="0.3">
      <c r="A1" s="183" t="s">
        <v>55</v>
      </c>
      <c r="B1" s="184"/>
      <c r="C1" s="184"/>
      <c r="D1" s="184"/>
      <c r="E1" s="184"/>
      <c r="F1" s="184"/>
      <c r="G1" s="184"/>
      <c r="H1" s="184"/>
      <c r="I1" s="185"/>
    </row>
    <row r="2" spans="1:9" x14ac:dyDescent="0.3">
      <c r="A2" s="110"/>
      <c r="B2" s="110"/>
      <c r="C2" s="110"/>
      <c r="D2" s="110"/>
      <c r="E2" s="110"/>
      <c r="F2" s="110"/>
      <c r="G2" s="110"/>
      <c r="H2" s="110"/>
      <c r="I2" s="110"/>
    </row>
    <row r="3" spans="1:9" x14ac:dyDescent="0.3">
      <c r="A3" s="111" t="s">
        <v>56</v>
      </c>
      <c r="B3" s="111" t="s">
        <v>57</v>
      </c>
      <c r="C3" s="111" t="s">
        <v>1</v>
      </c>
      <c r="D3" s="111" t="s">
        <v>58</v>
      </c>
      <c r="E3" s="111" t="s">
        <v>59</v>
      </c>
      <c r="F3" s="111" t="s">
        <v>60</v>
      </c>
      <c r="G3" s="111" t="s">
        <v>61</v>
      </c>
      <c r="H3" s="112" t="s">
        <v>62</v>
      </c>
      <c r="I3" s="111" t="s">
        <v>63</v>
      </c>
    </row>
    <row r="4" spans="1:9" ht="15.6" x14ac:dyDescent="0.3">
      <c r="A4" s="113">
        <v>1</v>
      </c>
      <c r="B4" s="113" t="s">
        <v>64</v>
      </c>
      <c r="C4" s="113">
        <v>1</v>
      </c>
      <c r="D4" s="114" t="s">
        <v>65</v>
      </c>
      <c r="E4" s="113">
        <v>25</v>
      </c>
      <c r="F4" s="113">
        <v>0.83299999999999996</v>
      </c>
      <c r="G4" s="113"/>
      <c r="H4" s="115"/>
      <c r="I4" s="116"/>
    </row>
    <row r="5" spans="1:9" ht="15.6" x14ac:dyDescent="0.3">
      <c r="A5" s="113">
        <v>2</v>
      </c>
      <c r="B5" s="113" t="s">
        <v>64</v>
      </c>
      <c r="C5" s="113">
        <v>2</v>
      </c>
      <c r="D5" s="114" t="s">
        <v>32</v>
      </c>
      <c r="E5" s="113">
        <v>19</v>
      </c>
      <c r="F5" s="113">
        <v>0.63300000000000001</v>
      </c>
      <c r="G5" s="113"/>
      <c r="H5" s="114"/>
      <c r="I5" s="117"/>
    </row>
    <row r="6" spans="1:9" ht="15.6" x14ac:dyDescent="0.3">
      <c r="A6" s="113">
        <v>3</v>
      </c>
      <c r="B6" s="113" t="s">
        <v>64</v>
      </c>
      <c r="C6" s="113">
        <v>3</v>
      </c>
      <c r="D6" s="114" t="s">
        <v>39</v>
      </c>
      <c r="E6" s="113">
        <v>14</v>
      </c>
      <c r="F6" s="113">
        <v>0.46600000000000003</v>
      </c>
      <c r="G6" s="113"/>
      <c r="H6" s="114"/>
      <c r="I6" s="117"/>
    </row>
    <row r="7" spans="1:9" ht="15.6" x14ac:dyDescent="0.3">
      <c r="A7" s="113">
        <v>4</v>
      </c>
      <c r="B7" s="113" t="s">
        <v>64</v>
      </c>
      <c r="C7" s="113">
        <v>4</v>
      </c>
      <c r="D7" s="114" t="s">
        <v>27</v>
      </c>
      <c r="E7" s="113">
        <v>13</v>
      </c>
      <c r="F7" s="113">
        <v>0.433</v>
      </c>
      <c r="G7" s="113"/>
      <c r="H7" s="118"/>
      <c r="I7" s="119"/>
    </row>
    <row r="8" spans="1:9" ht="15.6" x14ac:dyDescent="0.3">
      <c r="A8" s="113">
        <v>5</v>
      </c>
      <c r="B8" s="113" t="s">
        <v>64</v>
      </c>
      <c r="C8" s="113">
        <v>5</v>
      </c>
      <c r="D8" s="115" t="s">
        <v>33</v>
      </c>
      <c r="E8" s="113">
        <v>12</v>
      </c>
      <c r="F8" s="113">
        <v>0.4</v>
      </c>
      <c r="G8" s="113"/>
      <c r="H8" s="115"/>
      <c r="I8" s="116"/>
    </row>
    <row r="9" spans="1:9" ht="15.6" x14ac:dyDescent="0.3">
      <c r="A9" s="113">
        <v>6</v>
      </c>
      <c r="B9" s="113" t="s">
        <v>64</v>
      </c>
      <c r="C9" s="113">
        <v>6</v>
      </c>
      <c r="D9" s="114" t="s">
        <v>66</v>
      </c>
      <c r="E9" s="113">
        <v>12</v>
      </c>
      <c r="F9" s="120">
        <v>0.4</v>
      </c>
      <c r="G9" s="113"/>
      <c r="H9" s="115"/>
      <c r="I9" s="116"/>
    </row>
    <row r="10" spans="1:9" ht="15.6" x14ac:dyDescent="0.3">
      <c r="A10" s="113">
        <v>7</v>
      </c>
      <c r="B10" s="113" t="s">
        <v>64</v>
      </c>
      <c r="C10" s="113">
        <v>7</v>
      </c>
      <c r="D10" s="114" t="s">
        <v>49</v>
      </c>
      <c r="E10" s="113">
        <v>12</v>
      </c>
      <c r="F10" s="120">
        <v>0.4</v>
      </c>
      <c r="G10" s="113"/>
      <c r="H10" s="114"/>
      <c r="I10" s="117"/>
    </row>
    <row r="11" spans="1:9" ht="15.6" x14ac:dyDescent="0.3">
      <c r="A11" s="113">
        <v>8</v>
      </c>
      <c r="B11" s="113" t="s">
        <v>64</v>
      </c>
      <c r="C11" s="113">
        <v>8</v>
      </c>
      <c r="D11" s="114" t="s">
        <v>38</v>
      </c>
      <c r="E11" s="113">
        <v>12</v>
      </c>
      <c r="F11" s="120">
        <v>0.4</v>
      </c>
      <c r="G11" s="113"/>
      <c r="H11" s="115"/>
      <c r="I11" s="116"/>
    </row>
    <row r="12" spans="1:9" ht="15.6" x14ac:dyDescent="0.3">
      <c r="A12" s="113">
        <v>9</v>
      </c>
      <c r="B12" s="113" t="s">
        <v>64</v>
      </c>
      <c r="C12" s="113">
        <v>9</v>
      </c>
      <c r="D12" s="114" t="s">
        <v>42</v>
      </c>
      <c r="E12" s="120">
        <v>10</v>
      </c>
      <c r="F12" s="120">
        <v>0.33300000000000002</v>
      </c>
      <c r="G12" s="113"/>
      <c r="H12" s="114"/>
      <c r="I12" s="117"/>
    </row>
    <row r="13" spans="1:9" ht="15.6" x14ac:dyDescent="0.3">
      <c r="A13" s="113">
        <v>10</v>
      </c>
      <c r="B13" s="113" t="s">
        <v>64</v>
      </c>
      <c r="C13" s="113">
        <v>10</v>
      </c>
      <c r="D13" s="115" t="s">
        <v>48</v>
      </c>
      <c r="E13" s="113">
        <v>10</v>
      </c>
      <c r="F13" s="120">
        <v>0.33300000000000002</v>
      </c>
      <c r="G13" s="113"/>
      <c r="H13" s="114"/>
      <c r="I13" s="116"/>
    </row>
    <row r="14" spans="1:9" ht="15.6" x14ac:dyDescent="0.3">
      <c r="A14" s="113">
        <v>11</v>
      </c>
      <c r="B14" s="113" t="s">
        <v>67</v>
      </c>
      <c r="C14" s="113">
        <v>11</v>
      </c>
      <c r="D14" s="114" t="s">
        <v>37</v>
      </c>
      <c r="E14" s="120">
        <v>10</v>
      </c>
      <c r="F14" s="120">
        <v>0.33300000000000002</v>
      </c>
      <c r="G14" s="113"/>
      <c r="H14" s="114"/>
      <c r="I14" s="121"/>
    </row>
    <row r="15" spans="1:9" ht="15.6" x14ac:dyDescent="0.3">
      <c r="A15" s="113">
        <v>12</v>
      </c>
      <c r="B15" s="113" t="s">
        <v>67</v>
      </c>
      <c r="C15" s="113">
        <v>12</v>
      </c>
      <c r="D15" s="114" t="s">
        <v>28</v>
      </c>
      <c r="E15" s="120">
        <v>10</v>
      </c>
      <c r="F15" s="120">
        <v>0.33300000000000002</v>
      </c>
      <c r="G15" s="113"/>
      <c r="H15" s="115"/>
      <c r="I15" s="122"/>
    </row>
    <row r="16" spans="1:9" ht="15.6" x14ac:dyDescent="0.3">
      <c r="A16" s="113">
        <v>13</v>
      </c>
      <c r="B16" s="113" t="s">
        <v>67</v>
      </c>
      <c r="C16" s="113">
        <v>13</v>
      </c>
      <c r="D16" s="114" t="s">
        <v>34</v>
      </c>
      <c r="E16" s="120">
        <v>10</v>
      </c>
      <c r="F16" s="120">
        <v>0.33300000000000002</v>
      </c>
      <c r="G16" s="113"/>
      <c r="H16" s="115"/>
      <c r="I16" s="122"/>
    </row>
    <row r="17" spans="1:9" ht="15.6" x14ac:dyDescent="0.3">
      <c r="A17" s="113">
        <v>14</v>
      </c>
      <c r="B17" s="113" t="s">
        <v>67</v>
      </c>
      <c r="C17" s="113">
        <v>14</v>
      </c>
      <c r="D17" s="114" t="s">
        <v>52</v>
      </c>
      <c r="E17" s="120">
        <v>9</v>
      </c>
      <c r="F17" s="120">
        <v>0.3</v>
      </c>
      <c r="G17" s="113"/>
      <c r="H17" s="123"/>
      <c r="I17" s="116"/>
    </row>
    <row r="18" spans="1:9" ht="15.6" x14ac:dyDescent="0.3">
      <c r="A18" s="113">
        <v>15</v>
      </c>
      <c r="B18" s="113" t="s">
        <v>67</v>
      </c>
      <c r="C18" s="113">
        <v>15</v>
      </c>
      <c r="D18" s="114" t="s">
        <v>29</v>
      </c>
      <c r="E18" s="120">
        <v>9</v>
      </c>
      <c r="F18" s="120">
        <v>0.3</v>
      </c>
      <c r="G18" s="113"/>
      <c r="H18" s="115"/>
      <c r="I18" s="124"/>
    </row>
    <row r="19" spans="1:9" ht="15.6" x14ac:dyDescent="0.3">
      <c r="A19" s="113">
        <v>16</v>
      </c>
      <c r="B19" s="113" t="s">
        <v>67</v>
      </c>
      <c r="C19" s="113">
        <v>16</v>
      </c>
      <c r="D19" s="114" t="s">
        <v>35</v>
      </c>
      <c r="E19" s="120">
        <v>9</v>
      </c>
      <c r="F19" s="120">
        <v>0.3</v>
      </c>
      <c r="G19" s="113"/>
      <c r="H19" s="114"/>
      <c r="I19" s="117"/>
    </row>
    <row r="20" spans="1:9" ht="15.6" x14ac:dyDescent="0.3">
      <c r="A20" s="113">
        <v>17</v>
      </c>
      <c r="B20" s="113" t="s">
        <v>67</v>
      </c>
      <c r="C20" s="113">
        <v>17</v>
      </c>
      <c r="D20" s="114" t="s">
        <v>41</v>
      </c>
      <c r="E20" s="120">
        <v>8</v>
      </c>
      <c r="F20" s="120">
        <v>0.26600000000000001</v>
      </c>
      <c r="G20" s="113"/>
      <c r="H20" s="114"/>
      <c r="I20" s="117"/>
    </row>
    <row r="21" spans="1:9" ht="15.6" x14ac:dyDescent="0.3">
      <c r="A21" s="113">
        <v>18</v>
      </c>
      <c r="B21" s="113" t="s">
        <v>67</v>
      </c>
      <c r="C21" s="113">
        <v>18</v>
      </c>
      <c r="D21" s="114" t="s">
        <v>45</v>
      </c>
      <c r="E21" s="120">
        <v>8</v>
      </c>
      <c r="F21" s="120">
        <v>0.26600000000000001</v>
      </c>
      <c r="G21" s="113"/>
      <c r="H21" s="118"/>
      <c r="I21" s="116"/>
    </row>
    <row r="22" spans="1:9" ht="15.6" x14ac:dyDescent="0.3">
      <c r="A22" s="113">
        <v>19</v>
      </c>
      <c r="B22" s="113" t="s">
        <v>67</v>
      </c>
      <c r="C22" s="113">
        <v>19</v>
      </c>
      <c r="D22" s="114" t="s">
        <v>31</v>
      </c>
      <c r="E22" s="120">
        <v>8</v>
      </c>
      <c r="F22" s="120">
        <v>0.26600000000000001</v>
      </c>
      <c r="G22" s="113"/>
      <c r="H22" s="114"/>
      <c r="I22" s="116"/>
    </row>
    <row r="23" spans="1:9" ht="15.6" x14ac:dyDescent="0.3">
      <c r="A23" s="113">
        <v>20</v>
      </c>
      <c r="B23" s="113" t="s">
        <v>67</v>
      </c>
      <c r="C23" s="113">
        <v>20</v>
      </c>
      <c r="D23" s="114" t="s">
        <v>30</v>
      </c>
      <c r="E23" s="113">
        <v>8</v>
      </c>
      <c r="F23" s="120">
        <v>0.26600000000000001</v>
      </c>
      <c r="G23" s="113"/>
      <c r="H23" s="115"/>
      <c r="I23" s="116"/>
    </row>
    <row r="24" spans="1:9" ht="15.6" x14ac:dyDescent="0.3">
      <c r="A24" s="125">
        <v>21</v>
      </c>
      <c r="B24" s="125" t="s">
        <v>64</v>
      </c>
      <c r="C24" s="125">
        <v>21</v>
      </c>
      <c r="D24" s="126" t="s">
        <v>44</v>
      </c>
      <c r="E24" s="125">
        <v>16</v>
      </c>
      <c r="F24" s="127">
        <v>0.55000000000000004</v>
      </c>
      <c r="G24" s="125"/>
      <c r="H24" s="114"/>
      <c r="I24" s="117"/>
    </row>
    <row r="25" spans="1:9" ht="16.2" thickBot="1" x14ac:dyDescent="0.35">
      <c r="A25" s="128">
        <v>22</v>
      </c>
      <c r="B25" s="128" t="s">
        <v>67</v>
      </c>
      <c r="C25" s="128">
        <v>22</v>
      </c>
      <c r="D25" s="129" t="s">
        <v>53</v>
      </c>
      <c r="E25" s="130">
        <v>10</v>
      </c>
      <c r="F25" s="130">
        <v>0.33300000000000002</v>
      </c>
      <c r="G25" s="131"/>
      <c r="H25" s="129"/>
      <c r="I25" s="132"/>
    </row>
  </sheetData>
  <sheetProtection password="DEE7" sheet="1" objects="1" scenarios="1"/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0EE0-FF8A-4702-AC7A-DD2D2326D7FB}">
  <sheetPr>
    <tabColor rgb="FF00B0F0"/>
  </sheetPr>
  <dimension ref="A1:L66"/>
  <sheetViews>
    <sheetView workbookViewId="0">
      <selection activeCell="N23" sqref="N23"/>
    </sheetView>
  </sheetViews>
  <sheetFormatPr defaultRowHeight="14.4" x14ac:dyDescent="0.3"/>
  <cols>
    <col min="1" max="1" width="9.5546875" customWidth="1"/>
    <col min="2" max="2" width="17.5546875" customWidth="1"/>
    <col min="3" max="3" width="1.88671875" customWidth="1"/>
    <col min="4" max="4" width="17.6640625" customWidth="1"/>
    <col min="5" max="5" width="1.77734375" customWidth="1"/>
    <col min="6" max="6" width="17.5546875" customWidth="1"/>
    <col min="7" max="7" width="1.6640625" customWidth="1"/>
    <col min="8" max="8" width="17.77734375" customWidth="1"/>
    <col min="9" max="9" width="1.5546875" customWidth="1"/>
    <col min="10" max="10" width="16.88671875" customWidth="1"/>
    <col min="11" max="11" width="2" customWidth="1"/>
    <col min="12" max="12" width="17.109375" customWidth="1"/>
  </cols>
  <sheetData>
    <row r="1" spans="1:12" ht="16.2" customHeight="1" x14ac:dyDescent="0.4">
      <c r="A1" s="186" t="s">
        <v>14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6.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4" t="s">
        <v>54</v>
      </c>
    </row>
    <row r="3" spans="1:12" ht="16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75">
        <f ca="1">NOW()</f>
        <v>45667.434245486111</v>
      </c>
    </row>
    <row r="4" spans="1:12" ht="16.2" customHeight="1" x14ac:dyDescent="0.3">
      <c r="A4" s="76">
        <v>45645</v>
      </c>
      <c r="B4" s="77" t="s">
        <v>24</v>
      </c>
      <c r="C4" s="78"/>
      <c r="D4" s="79"/>
      <c r="E4" s="74"/>
      <c r="F4" s="77" t="s">
        <v>50</v>
      </c>
      <c r="G4" s="78"/>
      <c r="H4" s="79"/>
      <c r="I4" s="74"/>
      <c r="J4" s="77" t="s">
        <v>51</v>
      </c>
      <c r="K4" s="78"/>
      <c r="L4" s="79"/>
    </row>
    <row r="5" spans="1:12" ht="16.2" customHeight="1" thickBot="1" x14ac:dyDescent="0.35">
      <c r="A5" s="74" t="s">
        <v>15</v>
      </c>
      <c r="B5" s="187" t="s">
        <v>25</v>
      </c>
      <c r="C5" s="188"/>
      <c r="D5" s="189"/>
      <c r="E5" s="74"/>
      <c r="F5" s="187" t="s">
        <v>25</v>
      </c>
      <c r="G5" s="188"/>
      <c r="H5" s="189"/>
      <c r="I5" s="74"/>
      <c r="J5" s="187" t="s">
        <v>25</v>
      </c>
      <c r="K5" s="188"/>
      <c r="L5" s="189"/>
    </row>
    <row r="6" spans="1:12" ht="16.2" customHeight="1" x14ac:dyDescent="0.3">
      <c r="A6" s="1">
        <v>1</v>
      </c>
      <c r="B6" s="80" t="s">
        <v>26</v>
      </c>
      <c r="C6" s="81" t="s">
        <v>47</v>
      </c>
      <c r="D6" s="82" t="s">
        <v>48</v>
      </c>
      <c r="E6" s="1"/>
      <c r="F6" s="80" t="s">
        <v>32</v>
      </c>
      <c r="G6" s="81" t="s">
        <v>47</v>
      </c>
      <c r="H6" s="82" t="s">
        <v>42</v>
      </c>
      <c r="I6" s="194"/>
      <c r="J6" s="80" t="s">
        <v>39</v>
      </c>
      <c r="K6" s="81" t="s">
        <v>47</v>
      </c>
      <c r="L6" s="82" t="s">
        <v>38</v>
      </c>
    </row>
    <row r="7" spans="1:12" ht="16.2" customHeight="1" x14ac:dyDescent="0.3">
      <c r="A7" s="1">
        <v>2</v>
      </c>
      <c r="B7" s="83" t="s">
        <v>27</v>
      </c>
      <c r="C7" s="84" t="s">
        <v>47</v>
      </c>
      <c r="D7" s="85" t="s">
        <v>49</v>
      </c>
      <c r="E7" s="1"/>
      <c r="F7" s="83" t="s">
        <v>33</v>
      </c>
      <c r="G7" s="84" t="s">
        <v>47</v>
      </c>
      <c r="H7" s="85" t="s">
        <v>40</v>
      </c>
      <c r="I7" s="194"/>
      <c r="J7" s="83" t="s">
        <v>37</v>
      </c>
      <c r="K7" s="84" t="s">
        <v>47</v>
      </c>
      <c r="L7" s="85" t="s">
        <v>30</v>
      </c>
    </row>
    <row r="8" spans="1:12" ht="16.2" customHeight="1" x14ac:dyDescent="0.3">
      <c r="A8" s="1">
        <v>3</v>
      </c>
      <c r="B8" s="83" t="s">
        <v>28</v>
      </c>
      <c r="C8" s="84" t="s">
        <v>47</v>
      </c>
      <c r="D8" s="85" t="s">
        <v>31</v>
      </c>
      <c r="E8" s="1"/>
      <c r="F8" s="83" t="s">
        <v>34</v>
      </c>
      <c r="G8" s="84" t="s">
        <v>47</v>
      </c>
      <c r="H8" s="85" t="s">
        <v>45</v>
      </c>
      <c r="I8" s="1"/>
      <c r="J8" s="83" t="s">
        <v>52</v>
      </c>
      <c r="K8" s="84" t="s">
        <v>47</v>
      </c>
      <c r="L8" s="85" t="s">
        <v>41</v>
      </c>
    </row>
    <row r="9" spans="1:12" ht="16.2" customHeight="1" thickBot="1" x14ac:dyDescent="0.35">
      <c r="A9" s="1">
        <v>4</v>
      </c>
      <c r="B9" s="88" t="s">
        <v>29</v>
      </c>
      <c r="C9" s="89" t="s">
        <v>47</v>
      </c>
      <c r="D9" s="90" t="s">
        <v>35</v>
      </c>
      <c r="E9" s="1"/>
      <c r="F9" s="91"/>
      <c r="G9" s="92"/>
      <c r="H9" s="93"/>
      <c r="I9" s="1"/>
      <c r="J9" s="91"/>
      <c r="K9" s="92"/>
      <c r="L9" s="93"/>
    </row>
    <row r="10" spans="1:12" ht="16.2" customHeight="1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6.2" customHeight="1" x14ac:dyDescent="0.3">
      <c r="A11" s="76">
        <v>45293</v>
      </c>
      <c r="B11" s="77" t="s">
        <v>24</v>
      </c>
      <c r="C11" s="78"/>
      <c r="D11" s="79"/>
      <c r="E11" s="74"/>
      <c r="F11" s="77" t="s">
        <v>50</v>
      </c>
      <c r="G11" s="78"/>
      <c r="H11" s="79"/>
      <c r="I11" s="74"/>
      <c r="J11" s="77" t="s">
        <v>51</v>
      </c>
      <c r="K11" s="78"/>
      <c r="L11" s="79"/>
    </row>
    <row r="12" spans="1:12" ht="16.2" customHeight="1" thickBot="1" x14ac:dyDescent="0.35">
      <c r="A12" s="74" t="s">
        <v>16</v>
      </c>
      <c r="B12" s="187" t="s">
        <v>25</v>
      </c>
      <c r="C12" s="188"/>
      <c r="D12" s="189"/>
      <c r="E12" s="74"/>
      <c r="F12" s="187" t="s">
        <v>25</v>
      </c>
      <c r="G12" s="188"/>
      <c r="H12" s="189"/>
      <c r="I12" s="74"/>
      <c r="J12" s="187" t="s">
        <v>25</v>
      </c>
      <c r="K12" s="188"/>
      <c r="L12" s="189"/>
    </row>
    <row r="13" spans="1:12" ht="15.6" x14ac:dyDescent="0.3">
      <c r="A13" s="1">
        <v>1</v>
      </c>
      <c r="B13" s="97" t="s">
        <v>30</v>
      </c>
      <c r="C13" s="98" t="s">
        <v>47</v>
      </c>
      <c r="D13" s="99" t="s">
        <v>35</v>
      </c>
      <c r="E13" s="1"/>
      <c r="F13" s="97" t="s">
        <v>41</v>
      </c>
      <c r="G13" s="98" t="s">
        <v>47</v>
      </c>
      <c r="H13" s="99" t="s">
        <v>29</v>
      </c>
      <c r="I13" s="1"/>
      <c r="J13" s="97" t="s">
        <v>45</v>
      </c>
      <c r="K13" s="98" t="s">
        <v>47</v>
      </c>
      <c r="L13" s="99" t="e">
        <f>[1]Spelers!#REF!</f>
        <v>#REF!</v>
      </c>
    </row>
    <row r="14" spans="1:12" ht="15.6" x14ac:dyDescent="0.3">
      <c r="A14" s="1">
        <v>2</v>
      </c>
      <c r="B14" s="83" t="s">
        <v>31</v>
      </c>
      <c r="C14" s="84" t="s">
        <v>47</v>
      </c>
      <c r="D14" s="85" t="s">
        <v>34</v>
      </c>
      <c r="E14" s="1"/>
      <c r="F14" s="83" t="s">
        <v>37</v>
      </c>
      <c r="G14" s="84" t="s">
        <v>47</v>
      </c>
      <c r="H14" s="85" t="s">
        <v>28</v>
      </c>
      <c r="I14" s="1"/>
      <c r="J14" s="83" t="s">
        <v>48</v>
      </c>
      <c r="K14" s="84" t="s">
        <v>47</v>
      </c>
      <c r="L14" s="85" t="s">
        <v>40</v>
      </c>
    </row>
    <row r="15" spans="1:12" ht="15.6" x14ac:dyDescent="0.3">
      <c r="A15" s="1">
        <v>3</v>
      </c>
      <c r="B15" s="86" t="e">
        <f>[1]Spelers!#REF!</f>
        <v>#REF!</v>
      </c>
      <c r="C15" s="31" t="s">
        <v>47</v>
      </c>
      <c r="D15" s="87" t="s">
        <v>33</v>
      </c>
      <c r="E15" s="1"/>
      <c r="F15" s="83" t="s">
        <v>38</v>
      </c>
      <c r="G15" s="84" t="s">
        <v>47</v>
      </c>
      <c r="H15" s="85" t="s">
        <v>27</v>
      </c>
      <c r="I15" s="1"/>
      <c r="J15" s="86" t="s">
        <v>42</v>
      </c>
      <c r="K15" s="31" t="s">
        <v>47</v>
      </c>
      <c r="L15" s="87" t="s">
        <v>39</v>
      </c>
    </row>
    <row r="16" spans="1:12" ht="16.2" thickBot="1" x14ac:dyDescent="0.35">
      <c r="A16" s="1">
        <v>4</v>
      </c>
      <c r="B16" s="91" t="s">
        <v>26</v>
      </c>
      <c r="C16" s="92" t="s">
        <v>47</v>
      </c>
      <c r="D16" s="93" t="s">
        <v>32</v>
      </c>
      <c r="E16" s="1"/>
      <c r="F16" s="91"/>
      <c r="G16" s="92"/>
      <c r="H16" s="93"/>
      <c r="I16" s="1"/>
      <c r="J16" s="91"/>
      <c r="K16" s="92"/>
      <c r="L16" s="93"/>
    </row>
    <row r="17" spans="1:12" ht="16.2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6" x14ac:dyDescent="0.3">
      <c r="A18" s="76">
        <v>45300</v>
      </c>
      <c r="B18" s="77" t="s">
        <v>24</v>
      </c>
      <c r="C18" s="78"/>
      <c r="D18" s="79"/>
      <c r="E18" s="74"/>
      <c r="F18" s="77" t="s">
        <v>50</v>
      </c>
      <c r="G18" s="78"/>
      <c r="H18" s="79"/>
      <c r="I18" s="74"/>
      <c r="J18" s="77" t="s">
        <v>51</v>
      </c>
      <c r="K18" s="78"/>
      <c r="L18" s="79"/>
    </row>
    <row r="19" spans="1:12" ht="16.2" thickBot="1" x14ac:dyDescent="0.35">
      <c r="A19" s="74" t="s">
        <v>17</v>
      </c>
      <c r="B19" s="187" t="s">
        <v>25</v>
      </c>
      <c r="C19" s="188"/>
      <c r="D19" s="189"/>
      <c r="E19" s="74"/>
      <c r="F19" s="187" t="s">
        <v>25</v>
      </c>
      <c r="G19" s="188"/>
      <c r="H19" s="189"/>
      <c r="I19" s="74"/>
      <c r="J19" s="187" t="s">
        <v>25</v>
      </c>
      <c r="K19" s="188"/>
      <c r="L19" s="189"/>
    </row>
    <row r="20" spans="1:12" ht="16.2" thickBot="1" x14ac:dyDescent="0.35">
      <c r="A20" s="1">
        <v>1</v>
      </c>
      <c r="B20" s="100" t="s">
        <v>32</v>
      </c>
      <c r="C20" s="101" t="s">
        <v>47</v>
      </c>
      <c r="D20" s="102" t="s">
        <v>48</v>
      </c>
      <c r="E20" s="1"/>
      <c r="F20" s="97" t="s">
        <v>39</v>
      </c>
      <c r="G20" s="98" t="s">
        <v>47</v>
      </c>
      <c r="H20" s="99" t="s">
        <v>26</v>
      </c>
      <c r="I20" s="1"/>
      <c r="J20" s="97" t="s">
        <v>27</v>
      </c>
      <c r="K20" s="98" t="s">
        <v>47</v>
      </c>
      <c r="L20" s="99" t="s">
        <v>42</v>
      </c>
    </row>
    <row r="21" spans="1:12" ht="15.6" x14ac:dyDescent="0.3">
      <c r="A21" s="1">
        <v>2</v>
      </c>
      <c r="B21" s="83" t="s">
        <v>33</v>
      </c>
      <c r="C21" s="98" t="s">
        <v>47</v>
      </c>
      <c r="D21" s="85" t="s">
        <v>38</v>
      </c>
      <c r="E21" s="1"/>
      <c r="F21" s="83" t="s">
        <v>40</v>
      </c>
      <c r="G21" s="84" t="s">
        <v>47</v>
      </c>
      <c r="H21" s="85" t="e">
        <f>[1]Spelers!#REF!</f>
        <v>#REF!</v>
      </c>
      <c r="I21" s="1"/>
      <c r="J21" s="83" t="s">
        <v>28</v>
      </c>
      <c r="K21" s="84" t="s">
        <v>47</v>
      </c>
      <c r="L21" s="85" t="s">
        <v>30</v>
      </c>
    </row>
    <row r="22" spans="1:12" ht="15.6" x14ac:dyDescent="0.3">
      <c r="A22" s="1">
        <v>3</v>
      </c>
      <c r="B22" s="83" t="s">
        <v>34</v>
      </c>
      <c r="C22" s="84" t="s">
        <v>47</v>
      </c>
      <c r="D22" s="85" t="s">
        <v>37</v>
      </c>
      <c r="E22" s="1"/>
      <c r="F22" s="83" t="e">
        <f>[1]Spelers!#REF!</f>
        <v>#REF!</v>
      </c>
      <c r="G22" s="84" t="s">
        <v>47</v>
      </c>
      <c r="H22" s="85" t="s">
        <v>31</v>
      </c>
      <c r="I22" s="1"/>
      <c r="J22" s="83" t="s">
        <v>29</v>
      </c>
      <c r="K22" s="84" t="s">
        <v>47</v>
      </c>
      <c r="L22" s="85" t="s">
        <v>45</v>
      </c>
    </row>
    <row r="23" spans="1:12" ht="16.2" thickBot="1" x14ac:dyDescent="0.35">
      <c r="A23" s="1">
        <v>4</v>
      </c>
      <c r="B23" s="88" t="s">
        <v>35</v>
      </c>
      <c r="C23" s="89" t="s">
        <v>47</v>
      </c>
      <c r="D23" s="90" t="s">
        <v>41</v>
      </c>
      <c r="E23" s="1"/>
      <c r="F23" s="91"/>
      <c r="G23" s="92"/>
      <c r="H23" s="93"/>
      <c r="I23" s="1"/>
      <c r="J23" s="91"/>
      <c r="K23" s="92"/>
      <c r="L23" s="93"/>
    </row>
    <row r="24" spans="1:12" ht="16.2" thickBot="1" x14ac:dyDescent="0.35">
      <c r="A24" s="1"/>
      <c r="B24" s="74" t="s">
        <v>36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6" x14ac:dyDescent="0.3">
      <c r="A25" s="76">
        <v>45314</v>
      </c>
      <c r="B25" s="77" t="s">
        <v>24</v>
      </c>
      <c r="C25" s="78"/>
      <c r="D25" s="79"/>
      <c r="E25" s="74"/>
      <c r="F25" s="77" t="s">
        <v>50</v>
      </c>
      <c r="G25" s="78"/>
      <c r="H25" s="79"/>
      <c r="I25" s="74"/>
      <c r="J25" s="77" t="s">
        <v>51</v>
      </c>
      <c r="K25" s="78"/>
      <c r="L25" s="79"/>
    </row>
    <row r="26" spans="1:12" ht="16.2" thickBot="1" x14ac:dyDescent="0.35">
      <c r="A26" s="74" t="s">
        <v>18</v>
      </c>
      <c r="B26" s="187" t="s">
        <v>25</v>
      </c>
      <c r="C26" s="188"/>
      <c r="D26" s="189"/>
      <c r="E26" s="74"/>
      <c r="F26" s="187" t="s">
        <v>25</v>
      </c>
      <c r="G26" s="188"/>
      <c r="H26" s="189"/>
      <c r="I26" s="74"/>
      <c r="J26" s="187" t="s">
        <v>25</v>
      </c>
      <c r="K26" s="188"/>
      <c r="L26" s="189"/>
    </row>
    <row r="27" spans="1:12" ht="15.6" x14ac:dyDescent="0.3">
      <c r="A27" s="1">
        <v>1</v>
      </c>
      <c r="B27" s="94" t="s">
        <v>30</v>
      </c>
      <c r="C27" s="95" t="s">
        <v>47</v>
      </c>
      <c r="D27" s="96" t="s">
        <v>41</v>
      </c>
      <c r="E27" s="1"/>
      <c r="F27" s="94" t="s">
        <v>45</v>
      </c>
      <c r="G27" s="95" t="s">
        <v>47</v>
      </c>
      <c r="H27" s="96" t="s">
        <v>35</v>
      </c>
      <c r="I27" s="1"/>
      <c r="J27" s="94" t="s">
        <v>31</v>
      </c>
      <c r="K27" s="95" t="s">
        <v>47</v>
      </c>
      <c r="L27" s="96" t="s">
        <v>29</v>
      </c>
    </row>
    <row r="28" spans="1:12" ht="16.2" thickBot="1" x14ac:dyDescent="0.35">
      <c r="A28" s="1">
        <v>2</v>
      </c>
      <c r="B28" s="86" t="s">
        <v>37</v>
      </c>
      <c r="C28" s="31" t="s">
        <v>47</v>
      </c>
      <c r="D28" s="87" t="e">
        <f>[1]Spelers!#REF!</f>
        <v>#REF!</v>
      </c>
      <c r="E28" s="1"/>
      <c r="F28" s="91" t="s">
        <v>28</v>
      </c>
      <c r="G28" s="92" t="s">
        <v>47</v>
      </c>
      <c r="H28" s="93" t="s">
        <v>34</v>
      </c>
      <c r="I28" s="1"/>
      <c r="J28" s="83" t="s">
        <v>48</v>
      </c>
      <c r="K28" s="84" t="s">
        <v>47</v>
      </c>
      <c r="L28" s="85" t="e">
        <f>[1]Spelers!#REF!</f>
        <v>#REF!</v>
      </c>
    </row>
    <row r="29" spans="1:12" ht="16.2" thickBot="1" x14ac:dyDescent="0.35">
      <c r="A29" s="1">
        <v>3</v>
      </c>
      <c r="B29" s="86" t="s">
        <v>38</v>
      </c>
      <c r="C29" s="31" t="s">
        <v>47</v>
      </c>
      <c r="D29" s="87" t="s">
        <v>40</v>
      </c>
      <c r="E29" s="1"/>
      <c r="F29" s="103" t="s">
        <v>42</v>
      </c>
      <c r="G29" s="104" t="s">
        <v>47</v>
      </c>
      <c r="H29" s="101" t="s">
        <v>33</v>
      </c>
      <c r="I29" s="1"/>
      <c r="J29" s="86" t="s">
        <v>26</v>
      </c>
      <c r="K29" s="31" t="s">
        <v>47</v>
      </c>
      <c r="L29" s="87" t="s">
        <v>27</v>
      </c>
    </row>
    <row r="30" spans="1:12" ht="16.2" thickBot="1" x14ac:dyDescent="0.35">
      <c r="A30" s="1">
        <v>4</v>
      </c>
      <c r="B30" s="91" t="s">
        <v>32</v>
      </c>
      <c r="C30" s="92" t="s">
        <v>47</v>
      </c>
      <c r="D30" s="93" t="s">
        <v>39</v>
      </c>
      <c r="E30" s="1"/>
      <c r="F30" s="103"/>
      <c r="G30" s="105"/>
      <c r="H30" s="104"/>
      <c r="I30" s="1"/>
      <c r="J30" s="91"/>
      <c r="K30" s="92"/>
      <c r="L30" s="93"/>
    </row>
    <row r="31" spans="1:12" ht="16.2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6" x14ac:dyDescent="0.3">
      <c r="A32" s="106">
        <v>45321</v>
      </c>
      <c r="B32" s="77" t="s">
        <v>24</v>
      </c>
      <c r="C32" s="78"/>
      <c r="D32" s="79"/>
      <c r="E32" s="74"/>
      <c r="F32" s="77" t="s">
        <v>50</v>
      </c>
      <c r="G32" s="78"/>
      <c r="H32" s="79"/>
      <c r="I32" s="74"/>
      <c r="J32" s="77" t="s">
        <v>51</v>
      </c>
      <c r="K32" s="78"/>
      <c r="L32" s="79"/>
    </row>
    <row r="33" spans="1:12" ht="16.2" thickBot="1" x14ac:dyDescent="0.35">
      <c r="A33" s="74" t="s">
        <v>19</v>
      </c>
      <c r="B33" s="187" t="s">
        <v>25</v>
      </c>
      <c r="C33" s="188"/>
      <c r="D33" s="189"/>
      <c r="E33" s="74"/>
      <c r="F33" s="187" t="s">
        <v>25</v>
      </c>
      <c r="G33" s="188"/>
      <c r="H33" s="189"/>
      <c r="I33" s="74"/>
      <c r="J33" s="187" t="s">
        <v>25</v>
      </c>
      <c r="K33" s="188"/>
      <c r="L33" s="189"/>
    </row>
    <row r="34" spans="1:12" ht="15.6" x14ac:dyDescent="0.3">
      <c r="A34" s="1">
        <v>1</v>
      </c>
      <c r="B34" s="94" t="s">
        <v>39</v>
      </c>
      <c r="C34" s="95" t="s">
        <v>47</v>
      </c>
      <c r="D34" s="96" t="s">
        <v>48</v>
      </c>
      <c r="E34" s="1"/>
      <c r="F34" s="94" t="s">
        <v>27</v>
      </c>
      <c r="G34" s="95" t="s">
        <v>47</v>
      </c>
      <c r="H34" s="96" t="s">
        <v>32</v>
      </c>
      <c r="I34" s="1"/>
      <c r="J34" s="94" t="s">
        <v>33</v>
      </c>
      <c r="K34" s="95" t="s">
        <v>47</v>
      </c>
      <c r="L34" s="96" t="s">
        <v>26</v>
      </c>
    </row>
    <row r="35" spans="1:12" ht="15.6" x14ac:dyDescent="0.3">
      <c r="A35" s="1">
        <v>2</v>
      </c>
      <c r="B35" s="86" t="s">
        <v>40</v>
      </c>
      <c r="C35" s="31" t="s">
        <v>47</v>
      </c>
      <c r="D35" s="87" t="s">
        <v>42</v>
      </c>
      <c r="E35" s="1"/>
      <c r="F35" s="86" t="e">
        <f>[1]Spelers!#REF!</f>
        <v>#REF!</v>
      </c>
      <c r="G35" s="31" t="s">
        <v>47</v>
      </c>
      <c r="H35" s="87" t="s">
        <v>38</v>
      </c>
      <c r="I35" s="1"/>
      <c r="J35" s="86" t="s">
        <v>34</v>
      </c>
      <c r="K35" s="31" t="s">
        <v>47</v>
      </c>
      <c r="L35" s="87" t="s">
        <v>30</v>
      </c>
    </row>
    <row r="36" spans="1:12" ht="15.6" x14ac:dyDescent="0.3">
      <c r="A36" s="1">
        <v>3</v>
      </c>
      <c r="B36" s="86" t="e">
        <f>[1]Spelers!#REF!</f>
        <v>#REF!</v>
      </c>
      <c r="C36" s="31" t="s">
        <v>47</v>
      </c>
      <c r="D36" s="87" t="s">
        <v>28</v>
      </c>
      <c r="E36" s="1"/>
      <c r="F36" s="86" t="s">
        <v>29</v>
      </c>
      <c r="G36" s="31" t="s">
        <v>47</v>
      </c>
      <c r="H36" s="87" t="s">
        <v>37</v>
      </c>
      <c r="I36" s="1"/>
      <c r="J36" s="86" t="s">
        <v>35</v>
      </c>
      <c r="K36" s="31" t="s">
        <v>47</v>
      </c>
      <c r="L36" s="87" t="s">
        <v>31</v>
      </c>
    </row>
    <row r="37" spans="1:12" ht="16.2" thickBot="1" x14ac:dyDescent="0.35">
      <c r="A37" s="1">
        <v>4</v>
      </c>
      <c r="B37" s="91" t="s">
        <v>41</v>
      </c>
      <c r="C37" s="92" t="s">
        <v>47</v>
      </c>
      <c r="D37" s="93" t="s">
        <v>45</v>
      </c>
      <c r="E37" s="1"/>
      <c r="F37" s="91"/>
      <c r="G37" s="92"/>
      <c r="H37" s="93"/>
      <c r="I37" s="1"/>
      <c r="J37" s="91"/>
      <c r="K37" s="92"/>
      <c r="L37" s="93"/>
    </row>
    <row r="38" spans="1:12" ht="16.2" thickBo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6" x14ac:dyDescent="0.3">
      <c r="A39" s="106">
        <v>45328</v>
      </c>
      <c r="B39" s="77" t="s">
        <v>24</v>
      </c>
      <c r="C39" s="78"/>
      <c r="D39" s="79"/>
      <c r="E39" s="74"/>
      <c r="F39" s="77" t="s">
        <v>50</v>
      </c>
      <c r="G39" s="78"/>
      <c r="H39" s="79"/>
      <c r="I39" s="74"/>
      <c r="J39" s="77" t="s">
        <v>51</v>
      </c>
      <c r="K39" s="78"/>
      <c r="L39" s="79"/>
    </row>
    <row r="40" spans="1:12" ht="16.2" thickBot="1" x14ac:dyDescent="0.35">
      <c r="A40" s="74" t="s">
        <v>20</v>
      </c>
      <c r="B40" s="187" t="s">
        <v>25</v>
      </c>
      <c r="C40" s="188"/>
      <c r="D40" s="189"/>
      <c r="E40" s="74"/>
      <c r="F40" s="187" t="s">
        <v>25</v>
      </c>
      <c r="G40" s="188"/>
      <c r="H40" s="189"/>
      <c r="I40" s="74"/>
      <c r="J40" s="187" t="s">
        <v>25</v>
      </c>
      <c r="K40" s="188"/>
      <c r="L40" s="189"/>
    </row>
    <row r="41" spans="1:12" ht="15.6" x14ac:dyDescent="0.3">
      <c r="A41" s="1">
        <v>1</v>
      </c>
      <c r="B41" s="94" t="s">
        <v>30</v>
      </c>
      <c r="C41" s="95" t="s">
        <v>47</v>
      </c>
      <c r="D41" s="96" t="s">
        <v>45</v>
      </c>
      <c r="E41" s="1"/>
      <c r="F41" s="94" t="s">
        <v>31</v>
      </c>
      <c r="G41" s="95" t="s">
        <v>47</v>
      </c>
      <c r="H41" s="96" t="s">
        <v>41</v>
      </c>
      <c r="I41" s="1"/>
      <c r="J41" s="94" t="s">
        <v>37</v>
      </c>
      <c r="K41" s="95" t="s">
        <v>47</v>
      </c>
      <c r="L41" s="96" t="s">
        <v>35</v>
      </c>
    </row>
    <row r="42" spans="1:12" ht="15.6" x14ac:dyDescent="0.3">
      <c r="A42" s="1">
        <v>2</v>
      </c>
      <c r="B42" s="86" t="s">
        <v>28</v>
      </c>
      <c r="C42" s="31" t="s">
        <v>47</v>
      </c>
      <c r="D42" s="87" t="s">
        <v>29</v>
      </c>
      <c r="E42" s="1"/>
      <c r="F42" s="86" t="s">
        <v>34</v>
      </c>
      <c r="G42" s="31" t="s">
        <v>47</v>
      </c>
      <c r="H42" s="87" t="e">
        <f>[1]Spelers!#REF!</f>
        <v>#REF!</v>
      </c>
      <c r="I42" s="1"/>
      <c r="J42" s="86" t="s">
        <v>48</v>
      </c>
      <c r="K42" s="31" t="s">
        <v>47</v>
      </c>
      <c r="L42" s="87" t="s">
        <v>38</v>
      </c>
    </row>
    <row r="43" spans="1:12" ht="15.6" x14ac:dyDescent="0.3">
      <c r="A43" s="1">
        <v>3</v>
      </c>
      <c r="B43" s="86" t="s">
        <v>42</v>
      </c>
      <c r="C43" s="31" t="s">
        <v>47</v>
      </c>
      <c r="D43" s="87" t="e">
        <f>[1]Spelers!#REF!</f>
        <v>#REF!</v>
      </c>
      <c r="E43" s="1"/>
      <c r="F43" s="86" t="s">
        <v>26</v>
      </c>
      <c r="G43" s="31" t="s">
        <v>47</v>
      </c>
      <c r="H43" s="87" t="s">
        <v>40</v>
      </c>
      <c r="I43" s="1"/>
      <c r="J43" s="86" t="s">
        <v>32</v>
      </c>
      <c r="K43" s="31" t="s">
        <v>47</v>
      </c>
      <c r="L43" s="87" t="s">
        <v>33</v>
      </c>
    </row>
    <row r="44" spans="1:12" ht="16.2" thickBot="1" x14ac:dyDescent="0.35">
      <c r="A44" s="1">
        <v>4</v>
      </c>
      <c r="B44" s="91" t="s">
        <v>39</v>
      </c>
      <c r="C44" s="92" t="s">
        <v>47</v>
      </c>
      <c r="D44" s="93" t="s">
        <v>27</v>
      </c>
      <c r="E44" s="1"/>
      <c r="F44" s="91"/>
      <c r="G44" s="92"/>
      <c r="H44" s="93"/>
      <c r="I44" s="1"/>
      <c r="J44" s="91"/>
      <c r="K44" s="92"/>
      <c r="L44" s="93"/>
    </row>
    <row r="45" spans="1:12" ht="16.2" thickBot="1" x14ac:dyDescent="0.35">
      <c r="A45" s="1"/>
      <c r="B45" s="74" t="s">
        <v>43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6" x14ac:dyDescent="0.3">
      <c r="A46" s="106">
        <v>45342</v>
      </c>
      <c r="B46" s="77" t="s">
        <v>24</v>
      </c>
      <c r="C46" s="78"/>
      <c r="D46" s="79"/>
      <c r="E46" s="74"/>
      <c r="F46" s="77" t="s">
        <v>50</v>
      </c>
      <c r="G46" s="78"/>
      <c r="H46" s="79"/>
      <c r="I46" s="74"/>
      <c r="J46" s="77" t="s">
        <v>51</v>
      </c>
      <c r="K46" s="78"/>
      <c r="L46" s="79"/>
    </row>
    <row r="47" spans="1:12" ht="16.2" thickBot="1" x14ac:dyDescent="0.35">
      <c r="A47" s="74" t="s">
        <v>21</v>
      </c>
      <c r="B47" s="187" t="s">
        <v>25</v>
      </c>
      <c r="C47" s="188"/>
      <c r="D47" s="189"/>
      <c r="E47" s="74"/>
      <c r="F47" s="187" t="s">
        <v>25</v>
      </c>
      <c r="G47" s="188"/>
      <c r="H47" s="189"/>
      <c r="I47" s="74"/>
      <c r="J47" s="187" t="s">
        <v>25</v>
      </c>
      <c r="K47" s="188"/>
      <c r="L47" s="189"/>
    </row>
    <row r="48" spans="1:12" ht="15.6" x14ac:dyDescent="0.3">
      <c r="A48" s="1">
        <v>1</v>
      </c>
      <c r="B48" s="94" t="s">
        <v>27</v>
      </c>
      <c r="C48" s="95" t="s">
        <v>47</v>
      </c>
      <c r="D48" s="96" t="s">
        <v>48</v>
      </c>
      <c r="E48" s="1"/>
      <c r="F48" s="94" t="s">
        <v>33</v>
      </c>
      <c r="G48" s="95" t="s">
        <v>47</v>
      </c>
      <c r="H48" s="96" t="s">
        <v>39</v>
      </c>
      <c r="I48" s="1"/>
      <c r="J48" s="94" t="s">
        <v>40</v>
      </c>
      <c r="K48" s="95" t="s">
        <v>47</v>
      </c>
      <c r="L48" s="96" t="s">
        <v>32</v>
      </c>
    </row>
    <row r="49" spans="1:12" ht="15.6" x14ac:dyDescent="0.3">
      <c r="A49" s="1">
        <v>2</v>
      </c>
      <c r="B49" s="83" t="s">
        <v>44</v>
      </c>
      <c r="C49" s="84" t="s">
        <v>47</v>
      </c>
      <c r="D49" s="85" t="s">
        <v>26</v>
      </c>
      <c r="E49" s="1"/>
      <c r="F49" s="86" t="s">
        <v>38</v>
      </c>
      <c r="G49" s="31" t="s">
        <v>47</v>
      </c>
      <c r="H49" s="87" t="s">
        <v>42</v>
      </c>
      <c r="I49" s="1"/>
      <c r="J49" s="86" t="s">
        <v>53</v>
      </c>
      <c r="K49" s="31" t="s">
        <v>47</v>
      </c>
      <c r="L49" s="87" t="s">
        <v>30</v>
      </c>
    </row>
    <row r="50" spans="1:12" ht="15.6" x14ac:dyDescent="0.3">
      <c r="A50" s="1">
        <v>3</v>
      </c>
      <c r="B50" s="86" t="s">
        <v>29</v>
      </c>
      <c r="C50" s="31" t="s">
        <v>47</v>
      </c>
      <c r="D50" s="87" t="s">
        <v>34</v>
      </c>
      <c r="E50" s="1"/>
      <c r="F50" s="86" t="s">
        <v>35</v>
      </c>
      <c r="G50" s="31" t="s">
        <v>47</v>
      </c>
      <c r="H50" s="87" t="s">
        <v>28</v>
      </c>
      <c r="I50" s="1"/>
      <c r="J50" s="86" t="s">
        <v>41</v>
      </c>
      <c r="K50" s="31" t="s">
        <v>47</v>
      </c>
      <c r="L50" s="87" t="s">
        <v>37</v>
      </c>
    </row>
    <row r="51" spans="1:12" ht="16.2" thickBot="1" x14ac:dyDescent="0.35">
      <c r="A51" s="1">
        <v>4</v>
      </c>
      <c r="B51" s="91" t="s">
        <v>45</v>
      </c>
      <c r="C51" s="92" t="s">
        <v>47</v>
      </c>
      <c r="D51" s="93" t="s">
        <v>31</v>
      </c>
      <c r="E51" s="1"/>
      <c r="F51" s="91"/>
      <c r="G51" s="92"/>
      <c r="H51" s="93"/>
      <c r="I51" s="1"/>
      <c r="J51" s="91"/>
      <c r="K51" s="92"/>
      <c r="L51" s="93"/>
    </row>
    <row r="52" spans="1:12" ht="16.2" thickBo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6" x14ac:dyDescent="0.3">
      <c r="A53" s="106">
        <v>45349</v>
      </c>
      <c r="B53" s="77" t="s">
        <v>24</v>
      </c>
      <c r="C53" s="78"/>
      <c r="D53" s="79"/>
      <c r="E53" s="74"/>
      <c r="F53" s="77" t="s">
        <v>50</v>
      </c>
      <c r="G53" s="78"/>
      <c r="H53" s="79"/>
      <c r="I53" s="74"/>
      <c r="J53" s="77" t="s">
        <v>51</v>
      </c>
      <c r="K53" s="78"/>
      <c r="L53" s="79"/>
    </row>
    <row r="54" spans="1:12" ht="16.2" thickBot="1" x14ac:dyDescent="0.35">
      <c r="A54" s="74" t="s">
        <v>22</v>
      </c>
      <c r="B54" s="187" t="s">
        <v>25</v>
      </c>
      <c r="C54" s="188"/>
      <c r="D54" s="189"/>
      <c r="E54" s="74"/>
      <c r="F54" s="187" t="s">
        <v>25</v>
      </c>
      <c r="G54" s="188"/>
      <c r="H54" s="189"/>
      <c r="I54" s="74"/>
      <c r="J54" s="187" t="s">
        <v>25</v>
      </c>
      <c r="K54" s="188"/>
      <c r="L54" s="189"/>
    </row>
    <row r="55" spans="1:12" ht="15.6" x14ac:dyDescent="0.3">
      <c r="A55" s="1">
        <v>1</v>
      </c>
      <c r="B55" s="94" t="s">
        <v>30</v>
      </c>
      <c r="C55" s="95" t="s">
        <v>47</v>
      </c>
      <c r="D55" s="96" t="s">
        <v>31</v>
      </c>
      <c r="E55" s="1"/>
      <c r="F55" s="94" t="s">
        <v>37</v>
      </c>
      <c r="G55" s="95" t="s">
        <v>47</v>
      </c>
      <c r="H55" s="96" t="s">
        <v>45</v>
      </c>
      <c r="I55" s="1"/>
      <c r="J55" s="94" t="s">
        <v>28</v>
      </c>
      <c r="K55" s="95" t="s">
        <v>47</v>
      </c>
      <c r="L55" s="96" t="s">
        <v>41</v>
      </c>
    </row>
    <row r="56" spans="1:12" ht="15.6" x14ac:dyDescent="0.3">
      <c r="A56" s="1">
        <v>2</v>
      </c>
      <c r="B56" s="86" t="s">
        <v>34</v>
      </c>
      <c r="C56" s="31" t="s">
        <v>47</v>
      </c>
      <c r="D56" s="87" t="s">
        <v>35</v>
      </c>
      <c r="E56" s="1"/>
      <c r="F56" s="86" t="e">
        <f>[1]Spelers!#REF!</f>
        <v>#REF!</v>
      </c>
      <c r="G56" s="31" t="s">
        <v>47</v>
      </c>
      <c r="H56" s="87" t="s">
        <v>29</v>
      </c>
      <c r="I56" s="1"/>
      <c r="J56" s="86" t="s">
        <v>48</v>
      </c>
      <c r="K56" s="31" t="s">
        <v>47</v>
      </c>
      <c r="L56" s="87" t="s">
        <v>42</v>
      </c>
    </row>
    <row r="57" spans="1:12" ht="15.6" x14ac:dyDescent="0.3">
      <c r="A57" s="1">
        <v>3</v>
      </c>
      <c r="B57" s="107" t="s">
        <v>26</v>
      </c>
      <c r="C57" s="108" t="s">
        <v>47</v>
      </c>
      <c r="D57" s="109" t="s">
        <v>38</v>
      </c>
      <c r="E57" s="1"/>
      <c r="F57" s="86" t="s">
        <v>32</v>
      </c>
      <c r="G57" s="31" t="s">
        <v>47</v>
      </c>
      <c r="H57" s="87" t="e">
        <f>[1]Spelers!#REF!</f>
        <v>#REF!</v>
      </c>
      <c r="I57" s="1"/>
      <c r="J57" s="86" t="s">
        <v>39</v>
      </c>
      <c r="K57" s="31" t="s">
        <v>47</v>
      </c>
      <c r="L57" s="87" t="s">
        <v>40</v>
      </c>
    </row>
    <row r="58" spans="1:12" ht="16.2" thickBot="1" x14ac:dyDescent="0.35">
      <c r="A58" s="1">
        <v>4</v>
      </c>
      <c r="B58" s="88" t="s">
        <v>42</v>
      </c>
      <c r="C58" s="89" t="s">
        <v>47</v>
      </c>
      <c r="D58" s="90" t="s">
        <v>26</v>
      </c>
      <c r="E58" s="1"/>
      <c r="F58" s="91"/>
      <c r="G58" s="92"/>
      <c r="H58" s="93"/>
      <c r="I58" s="1"/>
      <c r="J58" s="91"/>
      <c r="K58" s="92"/>
      <c r="L58" s="93"/>
    </row>
    <row r="59" spans="1:12" ht="16.2" thickBo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6" x14ac:dyDescent="0.3">
      <c r="A60" s="106">
        <v>45364</v>
      </c>
      <c r="B60" s="77" t="s">
        <v>24</v>
      </c>
      <c r="C60" s="78"/>
      <c r="D60" s="79"/>
      <c r="E60" s="74"/>
      <c r="F60" s="77" t="s">
        <v>50</v>
      </c>
      <c r="G60" s="78"/>
      <c r="H60" s="79"/>
      <c r="I60" s="74"/>
      <c r="J60" s="77" t="s">
        <v>51</v>
      </c>
      <c r="K60" s="78"/>
      <c r="L60" s="79"/>
    </row>
    <row r="61" spans="1:12" ht="16.2" thickBot="1" x14ac:dyDescent="0.35">
      <c r="A61" s="74" t="s">
        <v>23</v>
      </c>
      <c r="B61" s="187" t="s">
        <v>25</v>
      </c>
      <c r="C61" s="188"/>
      <c r="D61" s="189"/>
      <c r="E61" s="74"/>
      <c r="F61" s="187" t="s">
        <v>25</v>
      </c>
      <c r="G61" s="188"/>
      <c r="H61" s="189"/>
      <c r="I61" s="74"/>
      <c r="J61" s="187" t="s">
        <v>25</v>
      </c>
      <c r="K61" s="188"/>
      <c r="L61" s="189"/>
    </row>
    <row r="62" spans="1:12" ht="15.6" x14ac:dyDescent="0.3">
      <c r="A62" s="1">
        <v>1</v>
      </c>
      <c r="B62" s="94" t="s">
        <v>33</v>
      </c>
      <c r="C62" s="95" t="s">
        <v>47</v>
      </c>
      <c r="D62" s="96" t="s">
        <v>48</v>
      </c>
      <c r="E62" s="1"/>
      <c r="F62" s="94" t="s">
        <v>40</v>
      </c>
      <c r="G62" s="95" t="s">
        <v>47</v>
      </c>
      <c r="H62" s="96" t="s">
        <v>27</v>
      </c>
      <c r="I62" s="1"/>
      <c r="J62" s="94" t="e">
        <f>[1]Spelers!#REF!</f>
        <v>#REF!</v>
      </c>
      <c r="K62" s="95" t="s">
        <v>47</v>
      </c>
      <c r="L62" s="96" t="s">
        <v>39</v>
      </c>
    </row>
    <row r="63" spans="1:12" ht="15.6" x14ac:dyDescent="0.3">
      <c r="A63" s="1">
        <v>2</v>
      </c>
      <c r="B63" s="86" t="s">
        <v>38</v>
      </c>
      <c r="C63" s="31" t="s">
        <v>47</v>
      </c>
      <c r="D63" s="87" t="s">
        <v>32</v>
      </c>
      <c r="E63" s="1"/>
      <c r="F63" s="86" t="s">
        <v>42</v>
      </c>
      <c r="G63" s="31" t="s">
        <v>47</v>
      </c>
      <c r="H63" s="87" t="s">
        <v>26</v>
      </c>
      <c r="I63" s="1"/>
      <c r="J63" s="86" t="s">
        <v>29</v>
      </c>
      <c r="K63" s="31" t="s">
        <v>47</v>
      </c>
      <c r="L63" s="87" t="s">
        <v>30</v>
      </c>
    </row>
    <row r="64" spans="1:12" ht="15.6" x14ac:dyDescent="0.3">
      <c r="A64" s="1">
        <v>3</v>
      </c>
      <c r="B64" s="86" t="s">
        <v>35</v>
      </c>
      <c r="C64" s="31" t="s">
        <v>47</v>
      </c>
      <c r="D64" s="87" t="e">
        <f>[1]Spelers!#REF!</f>
        <v>#REF!</v>
      </c>
      <c r="E64" s="1"/>
      <c r="F64" s="86" t="s">
        <v>41</v>
      </c>
      <c r="G64" s="31" t="s">
        <v>47</v>
      </c>
      <c r="H64" s="87" t="s">
        <v>34</v>
      </c>
      <c r="I64" s="1"/>
      <c r="J64" s="86" t="s">
        <v>45</v>
      </c>
      <c r="K64" s="31" t="s">
        <v>47</v>
      </c>
      <c r="L64" s="87" t="s">
        <v>28</v>
      </c>
    </row>
    <row r="65" spans="1:12" ht="16.2" thickBot="1" x14ac:dyDescent="0.35">
      <c r="A65" s="1">
        <v>4</v>
      </c>
      <c r="B65" s="91" t="s">
        <v>31</v>
      </c>
      <c r="C65" s="92" t="s">
        <v>47</v>
      </c>
      <c r="D65" s="93" t="s">
        <v>37</v>
      </c>
      <c r="E65" s="1"/>
      <c r="F65" s="91"/>
      <c r="G65" s="92"/>
      <c r="H65" s="93"/>
      <c r="I65" s="1"/>
      <c r="J65" s="91"/>
      <c r="K65" s="92"/>
      <c r="L65" s="93"/>
    </row>
    <row r="66" spans="1:12" ht="15.6" x14ac:dyDescent="0.3">
      <c r="A66" s="1"/>
      <c r="B66" s="74" t="s">
        <v>46</v>
      </c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sheetProtection password="DEE7" sheet="1" objects="1" scenarios="1"/>
  <mergeCells count="28">
    <mergeCell ref="B61:D61"/>
    <mergeCell ref="F61:H61"/>
    <mergeCell ref="J61:L61"/>
    <mergeCell ref="B47:D47"/>
    <mergeCell ref="F47:H47"/>
    <mergeCell ref="J47:L47"/>
    <mergeCell ref="B54:D54"/>
    <mergeCell ref="F54:H54"/>
    <mergeCell ref="J54:L54"/>
    <mergeCell ref="B33:D33"/>
    <mergeCell ref="F33:H33"/>
    <mergeCell ref="J33:L33"/>
    <mergeCell ref="B40:D40"/>
    <mergeCell ref="F40:H40"/>
    <mergeCell ref="J40:L40"/>
    <mergeCell ref="B19:D19"/>
    <mergeCell ref="F19:H19"/>
    <mergeCell ref="J19:L19"/>
    <mergeCell ref="B26:D26"/>
    <mergeCell ref="F26:H26"/>
    <mergeCell ref="J26:L26"/>
    <mergeCell ref="A1:L1"/>
    <mergeCell ref="B5:D5"/>
    <mergeCell ref="F5:H5"/>
    <mergeCell ref="J5:L5"/>
    <mergeCell ref="B12:D12"/>
    <mergeCell ref="F12:H12"/>
    <mergeCell ref="J12:L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2401-34D8-4DA0-8C66-D690EE8C0943}">
  <sheetPr>
    <tabColor rgb="FF7030A0"/>
  </sheetPr>
  <dimension ref="A1:AS110"/>
  <sheetViews>
    <sheetView tabSelected="1" workbookViewId="0">
      <selection activeCell="R4" sqref="R4"/>
    </sheetView>
  </sheetViews>
  <sheetFormatPr defaultRowHeight="14.4" x14ac:dyDescent="0.3"/>
  <cols>
    <col min="1" max="1" width="4" customWidth="1"/>
    <col min="2" max="2" width="16.88671875" customWidth="1"/>
    <col min="3" max="3" width="6.21875" customWidth="1"/>
    <col min="4" max="4" width="3.33203125" customWidth="1"/>
    <col min="5" max="5" width="5.33203125" customWidth="1"/>
    <col min="6" max="6" width="6.109375" customWidth="1"/>
    <col min="8" max="8" width="7.33203125" customWidth="1"/>
    <col min="9" max="9" width="4.109375" customWidth="1"/>
    <col min="10" max="10" width="2" customWidth="1"/>
    <col min="11" max="11" width="4.6640625" customWidth="1"/>
    <col min="12" max="12" width="17.44140625" customWidth="1"/>
    <col min="13" max="13" width="5.77734375" customWidth="1"/>
    <col min="14" max="14" width="3.21875" customWidth="1"/>
    <col min="15" max="15" width="5.109375" customWidth="1"/>
    <col min="16" max="16" width="6.6640625" customWidth="1"/>
    <col min="18" max="25" width="15.6640625" customWidth="1"/>
    <col min="29" max="29" width="10.6640625" bestFit="1" customWidth="1"/>
  </cols>
  <sheetData>
    <row r="1" spans="1:45" ht="30.6" thickBot="1" x14ac:dyDescent="0.55000000000000004">
      <c r="A1" s="190" t="s">
        <v>68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73"/>
      <c r="T1" s="173"/>
      <c r="U1" s="173"/>
      <c r="V1" s="173"/>
      <c r="W1" s="173"/>
      <c r="X1" s="173"/>
      <c r="Y1" s="173"/>
    </row>
    <row r="2" spans="1:45" ht="76.2" thickTop="1" thickBot="1" x14ac:dyDescent="0.35">
      <c r="A2" s="133" t="s">
        <v>69</v>
      </c>
      <c r="B2" s="134" t="s">
        <v>58</v>
      </c>
      <c r="C2" s="135" t="s">
        <v>70</v>
      </c>
      <c r="D2" s="136" t="s">
        <v>71</v>
      </c>
      <c r="E2" s="137" t="s">
        <v>72</v>
      </c>
      <c r="F2" s="135" t="s">
        <v>73</v>
      </c>
      <c r="G2" s="138" t="s">
        <v>74</v>
      </c>
      <c r="H2" s="137" t="s">
        <v>75</v>
      </c>
      <c r="I2" s="139"/>
      <c r="J2" s="140" t="s">
        <v>76</v>
      </c>
      <c r="K2" s="141"/>
      <c r="L2" s="134" t="s">
        <v>58</v>
      </c>
      <c r="M2" s="135" t="s">
        <v>70</v>
      </c>
      <c r="N2" s="136" t="s">
        <v>71</v>
      </c>
      <c r="O2" s="136" t="s">
        <v>72</v>
      </c>
      <c r="P2" s="135" t="s">
        <v>73</v>
      </c>
      <c r="Q2" s="142" t="s">
        <v>74</v>
      </c>
      <c r="AA2" t="s">
        <v>103</v>
      </c>
      <c r="AC2" s="195" t="s">
        <v>104</v>
      </c>
      <c r="AD2" s="195" t="s">
        <v>105</v>
      </c>
      <c r="AE2" s="195" t="s">
        <v>104</v>
      </c>
      <c r="AF2" s="195" t="s">
        <v>105</v>
      </c>
      <c r="AI2" s="195" t="s">
        <v>106</v>
      </c>
      <c r="AJ2" s="195" t="s">
        <v>107</v>
      </c>
      <c r="AK2" s="195" t="s">
        <v>108</v>
      </c>
      <c r="AL2" s="195" t="s">
        <v>109</v>
      </c>
      <c r="AM2" s="195" t="s">
        <v>110</v>
      </c>
      <c r="AN2" s="195" t="s">
        <v>111</v>
      </c>
      <c r="AO2" s="195" t="s">
        <v>112</v>
      </c>
      <c r="AP2" s="195" t="s">
        <v>113</v>
      </c>
      <c r="AQ2" s="195" t="s">
        <v>114</v>
      </c>
      <c r="AR2" s="195" t="s">
        <v>115</v>
      </c>
      <c r="AS2" s="195" t="s">
        <v>116</v>
      </c>
    </row>
    <row r="3" spans="1:45" ht="18" thickBot="1" x14ac:dyDescent="0.35">
      <c r="A3" s="143"/>
      <c r="B3" s="144" t="str">
        <f>[1]Spelers!D4</f>
        <v>Ad Vermeer</v>
      </c>
      <c r="C3" s="145">
        <f>[1]Spelers!F4</f>
        <v>0.83299999999999996</v>
      </c>
      <c r="D3" s="146">
        <v>5</v>
      </c>
      <c r="E3" s="146">
        <v>25</v>
      </c>
      <c r="F3" s="145">
        <f>E3/H3</f>
        <v>0.83333333333333337</v>
      </c>
      <c r="G3" s="147">
        <f>IF(E3&gt;0,F3/C3,"0")</f>
        <v>1.0004001600640258</v>
      </c>
      <c r="H3" s="146">
        <v>30</v>
      </c>
      <c r="I3" s="148">
        <f>IF(E3&gt;0,AC3+AD3,"0")</f>
        <v>1</v>
      </c>
      <c r="J3" s="149" t="s">
        <v>47</v>
      </c>
      <c r="K3" s="148">
        <f>IF(O3&gt;0,AE3+AF3,"0")</f>
        <v>3</v>
      </c>
      <c r="L3" s="144" t="str">
        <f>[1]Spelers!D13</f>
        <v>Jan Zijlmans</v>
      </c>
      <c r="M3" s="145">
        <f>[1]Spelers!F13</f>
        <v>0.33300000000000002</v>
      </c>
      <c r="N3" s="146">
        <v>2</v>
      </c>
      <c r="O3" s="146">
        <v>12</v>
      </c>
      <c r="P3" s="145">
        <f>O3/H3</f>
        <v>0.4</v>
      </c>
      <c r="Q3" s="147">
        <f>IF(O3&gt;0,P3/M3,"0")</f>
        <v>1.2012012012012012</v>
      </c>
      <c r="R3" s="150" t="s">
        <v>77</v>
      </c>
      <c r="S3" s="150"/>
      <c r="T3" s="150"/>
      <c r="U3" s="150"/>
      <c r="V3" s="150"/>
      <c r="W3" s="150"/>
      <c r="X3" s="150"/>
      <c r="Y3" s="150"/>
      <c r="AA3" s="196" t="str">
        <f>IF(H3&gt;0,("1"),"0")</f>
        <v>1</v>
      </c>
      <c r="AC3" s="197" t="str">
        <f>IF(G3&gt;Q3,"2",IF(G3=Q3,"1",IF(G3&lt;Q3,"0")))</f>
        <v>0</v>
      </c>
      <c r="AD3" s="198" t="str">
        <f>IF(F3&gt;=C3,("1"),"0")</f>
        <v>1</v>
      </c>
      <c r="AE3" s="197" t="str">
        <f>IF(Q3&gt;G3,"2",IF(Q3=G3,"1",IF(Q3&lt;G3,"0","0")))</f>
        <v>2</v>
      </c>
      <c r="AF3" s="198" t="str">
        <f>IF(P3&gt;=M3,("1"),"0")</f>
        <v>1</v>
      </c>
      <c r="AH3">
        <v>1</v>
      </c>
      <c r="AI3" s="73">
        <f>D3</f>
        <v>5</v>
      </c>
      <c r="AJ3" s="73">
        <f>D4</f>
        <v>3</v>
      </c>
      <c r="AK3" s="73">
        <f>D5</f>
        <v>5</v>
      </c>
      <c r="AL3" s="73">
        <f>D6</f>
        <v>3</v>
      </c>
      <c r="AM3" s="73">
        <f>D7</f>
        <v>3</v>
      </c>
      <c r="AN3" s="73">
        <f>N7</f>
        <v>3</v>
      </c>
      <c r="AO3" s="73">
        <f>N6</f>
        <v>2</v>
      </c>
      <c r="AP3" s="73">
        <f>N5</f>
        <v>1</v>
      </c>
      <c r="AQ3" s="73">
        <f>N4</f>
        <v>2</v>
      </c>
      <c r="AR3" s="73">
        <f>N3</f>
        <v>2</v>
      </c>
    </row>
    <row r="4" spans="1:45" ht="18" thickBot="1" x14ac:dyDescent="0.35">
      <c r="A4" s="143"/>
      <c r="B4" s="144" t="str">
        <f>[1]Spelers!D5</f>
        <v>Wietje Kaethoven</v>
      </c>
      <c r="C4" s="145">
        <f>[1]Spelers!F5</f>
        <v>0.63300000000000001</v>
      </c>
      <c r="D4" s="146">
        <v>3</v>
      </c>
      <c r="E4" s="146">
        <v>20</v>
      </c>
      <c r="F4" s="145">
        <f t="shared" ref="F4:F13" si="0">E4/H4</f>
        <v>0.66666666666666663</v>
      </c>
      <c r="G4" s="147">
        <f t="shared" ref="G4:G55" si="1">IF(E4&gt;0,F4/C4,"0")</f>
        <v>1.05318588730911</v>
      </c>
      <c r="H4" s="146">
        <v>30</v>
      </c>
      <c r="I4" s="148">
        <f>IF(E4&gt;0,AC4+AD4,"0")</f>
        <v>1</v>
      </c>
      <c r="J4" s="149" t="s">
        <v>47</v>
      </c>
      <c r="K4" s="148">
        <f>IF(O4&gt;0,AE4+AF4,"0")</f>
        <v>3</v>
      </c>
      <c r="L4" s="144" t="str">
        <f>[1]Spelers!D12</f>
        <v>Jan Minnen</v>
      </c>
      <c r="M4" s="145">
        <f>[1]Spelers!F12</f>
        <v>0.33300000000000002</v>
      </c>
      <c r="N4" s="146">
        <v>2</v>
      </c>
      <c r="O4" s="146">
        <v>11</v>
      </c>
      <c r="P4" s="145">
        <f>O4/H4</f>
        <v>0.36666666666666664</v>
      </c>
      <c r="Q4" s="147">
        <f t="shared" ref="Q4:Q54" si="2">IF(O4&gt;0,P4/M4,"0")</f>
        <v>1.1011011011011009</v>
      </c>
      <c r="R4" s="200">
        <f ca="1">NOW()</f>
        <v>45667.434245486111</v>
      </c>
      <c r="AA4" s="196" t="str">
        <f>IF(H4&gt;0,("1"),"0")</f>
        <v>1</v>
      </c>
      <c r="AC4" s="197" t="str">
        <f>IF(G4&gt;Q4,"2",IF(G4=Q4,"1",IF(G4&lt;Q4,"0","")))</f>
        <v>0</v>
      </c>
      <c r="AD4" s="198" t="str">
        <f>IF(F4&gt;=C4,("1"),"0")</f>
        <v>1</v>
      </c>
      <c r="AE4" s="197" t="str">
        <f>IF(Q4&gt;G4,"2",IF(Q4=G4,"1",IF(Q4&lt;G4,"0","")))</f>
        <v>2</v>
      </c>
      <c r="AF4" s="198" t="str">
        <f>IF(P4&gt;=M4,("1"),"0")</f>
        <v>1</v>
      </c>
      <c r="AH4">
        <v>2</v>
      </c>
      <c r="AI4" s="73">
        <f>D13</f>
        <v>4</v>
      </c>
      <c r="AJ4" s="73">
        <f>N13</f>
        <v>3</v>
      </c>
      <c r="AK4" s="73">
        <f>N12</f>
        <v>0</v>
      </c>
      <c r="AL4" s="73">
        <f>N11</f>
        <v>4</v>
      </c>
      <c r="AM4" s="73">
        <f>N10</f>
        <v>2</v>
      </c>
      <c r="AN4" s="73">
        <f>N9</f>
        <v>2</v>
      </c>
      <c r="AO4" s="73">
        <f>D10</f>
        <v>3</v>
      </c>
      <c r="AP4" s="73">
        <f>D11</f>
        <v>2</v>
      </c>
      <c r="AQ4" s="73">
        <f>D12</f>
        <v>0</v>
      </c>
      <c r="AR4" s="73">
        <f>D9</f>
        <v>2</v>
      </c>
    </row>
    <row r="5" spans="1:45" ht="18" thickBot="1" x14ac:dyDescent="0.35">
      <c r="A5" s="143" t="s">
        <v>78</v>
      </c>
      <c r="B5" s="144" t="str">
        <f>[1]Spelers!D6</f>
        <v>Rinus v Bommel</v>
      </c>
      <c r="C5" s="145">
        <f>[1]Spelers!F6</f>
        <v>0.46600000000000003</v>
      </c>
      <c r="D5" s="146">
        <v>5</v>
      </c>
      <c r="E5" s="146">
        <v>27</v>
      </c>
      <c r="F5" s="145">
        <f t="shared" si="0"/>
        <v>0.9</v>
      </c>
      <c r="G5" s="147">
        <f t="shared" si="1"/>
        <v>1.9313304721030042</v>
      </c>
      <c r="H5" s="146">
        <v>30</v>
      </c>
      <c r="I5" s="148">
        <f>IF(E5&gt;0,AC5+AD5,"0")</f>
        <v>3</v>
      </c>
      <c r="J5" s="149" t="s">
        <v>47</v>
      </c>
      <c r="K5" s="148">
        <f>IF(O5&gt;0,AE5+AF5,"0")</f>
        <v>0</v>
      </c>
      <c r="L5" s="144" t="str">
        <f>[1]Spelers!D11</f>
        <v>Frie van Herk</v>
      </c>
      <c r="M5" s="145">
        <f>[1]Spelers!F11</f>
        <v>0.4</v>
      </c>
      <c r="N5" s="146">
        <v>1</v>
      </c>
      <c r="O5" s="146">
        <v>8</v>
      </c>
      <c r="P5" s="145">
        <f>O5/H5</f>
        <v>0.26666666666666666</v>
      </c>
      <c r="Q5" s="147">
        <f t="shared" si="2"/>
        <v>0.66666666666666663</v>
      </c>
      <c r="AA5" s="196" t="str">
        <f>IF(H5&gt;0,("1"),"0")</f>
        <v>1</v>
      </c>
      <c r="AC5" s="197" t="str">
        <f>IF(G5&gt;Q5,"2",IF(G5=Q5,"1",IF(G5&lt;Q5,"0","")))</f>
        <v>2</v>
      </c>
      <c r="AD5" s="198" t="str">
        <f>IF(F5&gt;=C5,("1"),"0")</f>
        <v>1</v>
      </c>
      <c r="AE5" s="197" t="str">
        <f>IF(Q5&gt;G5,"2",IF(Q5=G5,"1",IF(Q5&lt;G5,"0","")))</f>
        <v>0</v>
      </c>
      <c r="AF5" s="198" t="str">
        <f>IF(P5&gt;=M5,("1"),"0")</f>
        <v>0</v>
      </c>
      <c r="AH5">
        <v>3</v>
      </c>
      <c r="AI5" s="73">
        <f>N16</f>
        <v>3</v>
      </c>
      <c r="AJ5" s="73">
        <f>D15</f>
        <v>2</v>
      </c>
      <c r="AK5" s="73">
        <f>D16</f>
        <v>2</v>
      </c>
      <c r="AL5" s="73">
        <f>D17</f>
        <v>3</v>
      </c>
      <c r="AM5" s="73">
        <f>D18</f>
        <v>3</v>
      </c>
      <c r="AN5" s="73">
        <f>D19</f>
        <v>4</v>
      </c>
      <c r="AO5" s="73">
        <f>N19</f>
        <v>3</v>
      </c>
      <c r="AP5" s="73">
        <f>N18</f>
        <v>2</v>
      </c>
      <c r="AQ5" s="73">
        <f>N17</f>
        <v>2</v>
      </c>
      <c r="AR5" s="73">
        <f>N15</f>
        <v>5</v>
      </c>
    </row>
    <row r="6" spans="1:45" ht="18" thickBot="1" x14ac:dyDescent="0.35">
      <c r="A6" s="143"/>
      <c r="B6" s="144" t="str">
        <f>[1]Spelers!D7</f>
        <v>Ad Kokx</v>
      </c>
      <c r="C6" s="145">
        <f>[1]Spelers!F7</f>
        <v>0.433</v>
      </c>
      <c r="D6" s="146">
        <v>3</v>
      </c>
      <c r="E6" s="146">
        <v>17</v>
      </c>
      <c r="F6" s="145">
        <f t="shared" si="0"/>
        <v>0.56666666666666665</v>
      </c>
      <c r="G6" s="147">
        <f t="shared" si="1"/>
        <v>1.308698999230177</v>
      </c>
      <c r="H6" s="146">
        <v>30</v>
      </c>
      <c r="I6" s="148">
        <f>IF(E6&gt;0,AC6+AD6,"0")</f>
        <v>3</v>
      </c>
      <c r="J6" s="149" t="s">
        <v>47</v>
      </c>
      <c r="K6" s="148">
        <f>IF(O6&gt;0,AE6+AF6,"0")</f>
        <v>0</v>
      </c>
      <c r="L6" s="144" t="str">
        <f>[1]Spelers!D10</f>
        <v>Simon Lavrijsen</v>
      </c>
      <c r="M6" s="145">
        <f>[1]Spelers!F10</f>
        <v>0.4</v>
      </c>
      <c r="N6" s="146">
        <v>2</v>
      </c>
      <c r="O6" s="146">
        <v>8</v>
      </c>
      <c r="P6" s="145">
        <f>O6/H6</f>
        <v>0.26666666666666666</v>
      </c>
      <c r="Q6" s="147">
        <f t="shared" si="2"/>
        <v>0.66666666666666663</v>
      </c>
      <c r="AA6" s="196" t="str">
        <f>IF(H6&gt;0,("1"),"0")</f>
        <v>1</v>
      </c>
      <c r="AC6" s="197" t="str">
        <f>IF(G6&gt;Q6,"2",IF(G6=Q6,"1",IF(G6&lt;Q6,"0","")))</f>
        <v>2</v>
      </c>
      <c r="AD6" s="198" t="str">
        <f>IF(F6&gt;=C6,("1"),"0")</f>
        <v>1</v>
      </c>
      <c r="AE6" s="197" t="str">
        <f>IF(Q6&gt;G6,"2",IF(Q6=G6,"1",IF(Q6&lt;G6,"0","")))</f>
        <v>0</v>
      </c>
      <c r="AF6" s="198" t="str">
        <f>IF(P6&gt;=M6,("1"),"0")</f>
        <v>0</v>
      </c>
      <c r="AH6">
        <v>4</v>
      </c>
      <c r="AI6" s="73">
        <f>D24</f>
        <v>4</v>
      </c>
      <c r="AJ6" s="73">
        <f>D25</f>
        <v>2</v>
      </c>
      <c r="AK6" s="73">
        <f>N25</f>
        <v>2</v>
      </c>
      <c r="AL6" s="73">
        <f>N24</f>
        <v>3</v>
      </c>
      <c r="AM6" s="73">
        <f>N23</f>
        <v>3</v>
      </c>
      <c r="AN6" s="73">
        <f>N22</f>
        <v>5</v>
      </c>
      <c r="AO6" s="73">
        <f>N21</f>
        <v>2</v>
      </c>
      <c r="AP6" s="73">
        <f>D22</f>
        <v>2</v>
      </c>
      <c r="AQ6" s="73">
        <f>D23</f>
        <v>3</v>
      </c>
      <c r="AR6" s="73">
        <f>D21</f>
        <v>1</v>
      </c>
    </row>
    <row r="7" spans="1:45" ht="17.399999999999999" x14ac:dyDescent="0.3">
      <c r="A7" s="143"/>
      <c r="B7" s="144" t="str">
        <f>[1]Spelers!D8</f>
        <v>Maarten v Gompel</v>
      </c>
      <c r="C7" s="145">
        <f>[1]Spelers!F8</f>
        <v>0.4</v>
      </c>
      <c r="D7" s="146">
        <v>3</v>
      </c>
      <c r="E7" s="146">
        <v>10</v>
      </c>
      <c r="F7" s="145">
        <f t="shared" si="0"/>
        <v>0.33333333333333331</v>
      </c>
      <c r="G7" s="147">
        <f t="shared" si="1"/>
        <v>0.83333333333333326</v>
      </c>
      <c r="H7" s="146">
        <v>30</v>
      </c>
      <c r="I7" s="148">
        <f>IF(E7&gt;0,AC7+AD7,"0")</f>
        <v>2</v>
      </c>
      <c r="J7" s="149" t="s">
        <v>47</v>
      </c>
      <c r="K7" s="148">
        <f>IF(O7&gt;0,AE7+AF7,"0")</f>
        <v>0</v>
      </c>
      <c r="L7" s="144" t="str">
        <f>[1]Spelers!D9</f>
        <v>Rens van Herpt</v>
      </c>
      <c r="M7" s="145">
        <f>[1]Spelers!F9</f>
        <v>0.4</v>
      </c>
      <c r="N7" s="146">
        <v>3</v>
      </c>
      <c r="O7" s="146">
        <v>9</v>
      </c>
      <c r="P7" s="145">
        <f>O7/H7</f>
        <v>0.3</v>
      </c>
      <c r="Q7" s="147">
        <f t="shared" si="2"/>
        <v>0.74999999999999989</v>
      </c>
      <c r="AA7" s="196" t="str">
        <f>IF(H7&gt;0,("1"),"0")</f>
        <v>1</v>
      </c>
      <c r="AC7" s="197" t="str">
        <f>IF(G7&gt;Q7,"2",IF(G7=Q7,"1",IF(G7&lt;Q7,"0","")))</f>
        <v>2</v>
      </c>
      <c r="AD7" s="198" t="str">
        <f>IF(F7&gt;=C7,("1"),"0")</f>
        <v>0</v>
      </c>
      <c r="AE7" s="197" t="str">
        <f>IF(Q7&gt;G7,"2",IF(Q7=G7,"1",IF(Q7&lt;G7,"0","")))</f>
        <v>0</v>
      </c>
      <c r="AF7" s="198" t="str">
        <f>IF(P7&gt;=M7,("1"),"0")</f>
        <v>0</v>
      </c>
      <c r="AH7">
        <v>5</v>
      </c>
      <c r="AI7" s="73">
        <f>N29</f>
        <v>4</v>
      </c>
      <c r="AJ7" s="73">
        <f>N28</f>
        <v>3</v>
      </c>
      <c r="AK7" s="73">
        <f>D27</f>
        <v>2</v>
      </c>
      <c r="AL7" s="73">
        <f>D28</f>
        <v>3</v>
      </c>
      <c r="AM7" s="73">
        <f>D29</f>
        <v>3</v>
      </c>
      <c r="AN7" s="73">
        <f>D30</f>
        <v>3</v>
      </c>
      <c r="AO7" s="73">
        <f>D31</f>
        <v>3</v>
      </c>
      <c r="AP7" s="73">
        <f>N31</f>
        <v>2</v>
      </c>
      <c r="AQ7" s="73">
        <f>N30</f>
        <v>2</v>
      </c>
      <c r="AR7" s="73">
        <f>N27</f>
        <v>2</v>
      </c>
    </row>
    <row r="8" spans="1:45" ht="18" thickBot="1" x14ac:dyDescent="0.35">
      <c r="A8" s="151"/>
      <c r="B8" s="152"/>
      <c r="C8" s="153"/>
      <c r="D8" s="154"/>
      <c r="E8" s="154"/>
      <c r="F8" s="153"/>
      <c r="G8" s="155"/>
      <c r="H8" s="154"/>
      <c r="I8" s="156"/>
      <c r="J8" s="157"/>
      <c r="K8" s="156"/>
      <c r="L8" s="152"/>
      <c r="M8" s="153"/>
      <c r="N8" s="154"/>
      <c r="O8" s="154"/>
      <c r="P8" s="153"/>
      <c r="Q8" s="155"/>
      <c r="R8" s="158"/>
      <c r="S8" s="158"/>
      <c r="T8" s="158"/>
      <c r="U8" s="158"/>
      <c r="V8" s="158"/>
      <c r="W8" s="158"/>
      <c r="X8" s="158"/>
      <c r="Y8" s="158"/>
      <c r="AC8" s="197"/>
      <c r="AD8" s="198"/>
      <c r="AE8" s="197"/>
      <c r="AF8" s="198"/>
      <c r="AH8">
        <v>6</v>
      </c>
      <c r="AI8" s="73">
        <f>D35</f>
        <v>3</v>
      </c>
      <c r="AJ8" s="73">
        <f>D36</f>
        <v>4</v>
      </c>
      <c r="AK8" s="73">
        <f>D37</f>
        <v>3</v>
      </c>
      <c r="AL8" s="199">
        <f>N37</f>
        <v>2</v>
      </c>
      <c r="AM8" s="73">
        <f>N36</f>
        <v>2</v>
      </c>
      <c r="AN8" s="73">
        <f>N35</f>
        <v>3</v>
      </c>
      <c r="AO8" s="73">
        <f>N34</f>
        <v>4</v>
      </c>
      <c r="AP8" s="73">
        <f>N33</f>
        <v>1</v>
      </c>
      <c r="AQ8" s="73">
        <f>D34</f>
        <v>2</v>
      </c>
      <c r="AR8" s="73">
        <f>D34</f>
        <v>2</v>
      </c>
    </row>
    <row r="9" spans="1:45" ht="18" thickBot="1" x14ac:dyDescent="0.35">
      <c r="A9" s="143"/>
      <c r="B9" s="144" t="str">
        <f>[1]Spelers!D13</f>
        <v>Jan Zijlmans</v>
      </c>
      <c r="C9" s="145">
        <f>[1]Spelers!F13</f>
        <v>0.33300000000000002</v>
      </c>
      <c r="D9" s="146">
        <v>2</v>
      </c>
      <c r="E9" s="146">
        <v>9</v>
      </c>
      <c r="F9" s="145">
        <f t="shared" si="0"/>
        <v>0.3</v>
      </c>
      <c r="G9" s="147">
        <f t="shared" si="1"/>
        <v>0.9009009009009008</v>
      </c>
      <c r="H9" s="146">
        <v>30</v>
      </c>
      <c r="I9" s="148">
        <f>IF(E9&gt;0,AC9+AD9,"0")</f>
        <v>0</v>
      </c>
      <c r="J9" s="149" t="s">
        <v>47</v>
      </c>
      <c r="K9" s="148">
        <f>IF(O9&gt;0,AE9+AF9,"0")</f>
        <v>3</v>
      </c>
      <c r="L9" s="144" t="str">
        <f>[1]Spelers!D9</f>
        <v>Rens van Herpt</v>
      </c>
      <c r="M9" s="145">
        <f>[1]Spelers!F9</f>
        <v>0.4</v>
      </c>
      <c r="N9" s="146">
        <v>2</v>
      </c>
      <c r="O9" s="146">
        <v>18</v>
      </c>
      <c r="P9" s="145">
        <f>O9/H9</f>
        <v>0.6</v>
      </c>
      <c r="Q9" s="147">
        <f t="shared" si="2"/>
        <v>1.4999999999999998</v>
      </c>
      <c r="R9" s="158"/>
      <c r="S9" s="158"/>
      <c r="T9" s="158"/>
      <c r="U9" s="158"/>
      <c r="V9" s="158"/>
      <c r="W9" s="158"/>
      <c r="X9" s="158"/>
      <c r="Y9" s="158"/>
      <c r="AA9" s="196" t="str">
        <f>IF(H9&gt;0,("1"),"0")</f>
        <v>1</v>
      </c>
      <c r="AC9" s="197" t="str">
        <f>IF(G9&gt;Q9,"2",IF(G9=Q9,"1",IF(G9&lt;Q9,"0","")))</f>
        <v>0</v>
      </c>
      <c r="AD9" s="198" t="str">
        <f>IF(F9&gt;=C9,("1"),"0")</f>
        <v>0</v>
      </c>
      <c r="AE9" s="197" t="str">
        <f>IF(Q9&gt;G9,"2",IF(Q9=G9,"1",IF(Q9&lt;G9,"0","")))</f>
        <v>2</v>
      </c>
      <c r="AF9" s="198" t="str">
        <f>IF(P9&gt;=M9,("1"),"0")</f>
        <v>1</v>
      </c>
      <c r="AH9">
        <v>7</v>
      </c>
      <c r="AI9" s="73">
        <f>N42</f>
        <v>7</v>
      </c>
      <c r="AJ9" s="73">
        <f>N41</f>
        <v>3</v>
      </c>
      <c r="AK9" s="73">
        <f>N40</f>
        <v>7</v>
      </c>
      <c r="AL9" s="73">
        <f>D39</f>
        <v>3</v>
      </c>
      <c r="AM9" s="73">
        <f>D40</f>
        <v>2</v>
      </c>
      <c r="AN9" s="73">
        <f>D41</f>
        <v>2</v>
      </c>
      <c r="AO9" s="73">
        <f>D42</f>
        <v>3</v>
      </c>
      <c r="AP9" s="73">
        <f>D43</f>
        <v>2</v>
      </c>
      <c r="AQ9" s="73">
        <f>N43</f>
        <v>4</v>
      </c>
      <c r="AR9" s="73">
        <f>N39</f>
        <v>1</v>
      </c>
    </row>
    <row r="10" spans="1:45" ht="18" thickBot="1" x14ac:dyDescent="0.35">
      <c r="A10" s="143"/>
      <c r="B10" s="144" t="str">
        <f>[1]Spelers!D10</f>
        <v>Simon Lavrijsen</v>
      </c>
      <c r="C10" s="145">
        <f>[1]Spelers!F10</f>
        <v>0.4</v>
      </c>
      <c r="D10" s="146">
        <v>3</v>
      </c>
      <c r="E10" s="146">
        <v>11</v>
      </c>
      <c r="F10" s="145">
        <f t="shared" si="0"/>
        <v>0.36666666666666664</v>
      </c>
      <c r="G10" s="147">
        <f t="shared" si="1"/>
        <v>0.91666666666666652</v>
      </c>
      <c r="H10" s="146">
        <v>30</v>
      </c>
      <c r="I10" s="148">
        <f>IF(E10&gt;0,AC10+AD10,"0")</f>
        <v>0</v>
      </c>
      <c r="J10" s="149" t="s">
        <v>47</v>
      </c>
      <c r="K10" s="148">
        <f>IF(O10&gt;0,AE10+AF10,"0")</f>
        <v>3</v>
      </c>
      <c r="L10" s="144" t="str">
        <f>[1]Spelers!D8</f>
        <v>Maarten v Gompel</v>
      </c>
      <c r="M10" s="145">
        <f>[1]Spelers!F8</f>
        <v>0.4</v>
      </c>
      <c r="N10" s="146">
        <v>2</v>
      </c>
      <c r="O10" s="146">
        <v>12</v>
      </c>
      <c r="P10" s="145">
        <f>O10/H10</f>
        <v>0.4</v>
      </c>
      <c r="Q10" s="147">
        <f t="shared" si="2"/>
        <v>1</v>
      </c>
      <c r="R10" s="158"/>
      <c r="S10" s="158"/>
      <c r="T10" s="158"/>
      <c r="U10" s="158"/>
      <c r="V10" s="158"/>
      <c r="W10" s="158"/>
      <c r="X10" s="158"/>
      <c r="Y10" s="158"/>
      <c r="AA10" s="196" t="str">
        <f>IF(H10&gt;0,("1"),"0")</f>
        <v>1</v>
      </c>
      <c r="AC10" s="197" t="str">
        <f>IF(G10&gt;Q10,"2",IF(G10=Q10,"1",IF(G10&lt;Q10,"0","")))</f>
        <v>0</v>
      </c>
      <c r="AD10" s="198" t="str">
        <f>IF(F10&gt;=C10,("1"),"0")</f>
        <v>0</v>
      </c>
      <c r="AE10" s="197" t="str">
        <f>IF(Q10&gt;G10,"2",IF(Q10=G10,"1",IF(Q10&lt;G10,"0","")))</f>
        <v>2</v>
      </c>
      <c r="AF10" s="198" t="str">
        <f>IF(P10&gt;=M10,("1"),"0")</f>
        <v>1</v>
      </c>
      <c r="AH10">
        <v>8</v>
      </c>
      <c r="AI10" s="73">
        <f>D46</f>
        <v>5</v>
      </c>
      <c r="AJ10" s="73">
        <f>D47</f>
        <v>3</v>
      </c>
      <c r="AK10" s="73">
        <f>D48</f>
        <v>3</v>
      </c>
      <c r="AL10" s="73">
        <f>D49</f>
        <v>3</v>
      </c>
      <c r="AM10" s="73">
        <f>N49</f>
        <v>2</v>
      </c>
      <c r="AN10" s="73">
        <f>N48</f>
        <v>4</v>
      </c>
      <c r="AO10" s="73">
        <f>N47</f>
        <v>2</v>
      </c>
      <c r="AP10" s="73">
        <f>N46</f>
        <v>3</v>
      </c>
      <c r="AQ10" s="73">
        <f>N45</f>
        <v>5</v>
      </c>
      <c r="AR10" s="73">
        <f>D45</f>
        <v>2</v>
      </c>
    </row>
    <row r="11" spans="1:45" ht="18" thickBot="1" x14ac:dyDescent="0.35">
      <c r="A11" s="143" t="s">
        <v>79</v>
      </c>
      <c r="B11" s="144" t="str">
        <f>[1]Spelers!D11</f>
        <v>Frie van Herk</v>
      </c>
      <c r="C11" s="145">
        <f>[1]Spelers!F11</f>
        <v>0.4</v>
      </c>
      <c r="D11" s="146">
        <v>2</v>
      </c>
      <c r="E11" s="146">
        <v>10</v>
      </c>
      <c r="F11" s="145">
        <f t="shared" si="0"/>
        <v>0.33333333333333331</v>
      </c>
      <c r="G11" s="147">
        <f t="shared" si="1"/>
        <v>0.83333333333333326</v>
      </c>
      <c r="H11" s="146">
        <v>30</v>
      </c>
      <c r="I11" s="148">
        <f>IF(E11&gt;0,AC11+AD11,"0")</f>
        <v>0</v>
      </c>
      <c r="J11" s="149" t="s">
        <v>47</v>
      </c>
      <c r="K11" s="148">
        <f>IF(O11&gt;0,AE11+AF11,"0")</f>
        <v>3</v>
      </c>
      <c r="L11" s="144" t="str">
        <f>[1]Spelers!D7</f>
        <v>Ad Kokx</v>
      </c>
      <c r="M11" s="145">
        <f>[1]Spelers!F7</f>
        <v>0.433</v>
      </c>
      <c r="N11" s="146">
        <v>4</v>
      </c>
      <c r="O11" s="146">
        <v>15</v>
      </c>
      <c r="P11" s="145">
        <f>O11/H11</f>
        <v>0.5</v>
      </c>
      <c r="Q11" s="147">
        <f t="shared" si="2"/>
        <v>1.1547344110854503</v>
      </c>
      <c r="R11" s="158"/>
      <c r="S11" s="158"/>
      <c r="T11" s="158"/>
      <c r="U11" s="158"/>
      <c r="V11" s="158"/>
      <c r="W11" s="158"/>
      <c r="X11" s="158"/>
      <c r="Y11" s="158"/>
      <c r="AA11" s="196" t="str">
        <f>IF(H11&gt;0,("1"),"0")</f>
        <v>1</v>
      </c>
      <c r="AC11" s="197" t="str">
        <f>IF(G11&gt;Q11,"2",IF(G11=Q11,"1",IF(G11&lt;Q11,"0","")))</f>
        <v>0</v>
      </c>
      <c r="AD11" s="198" t="str">
        <f>IF(F11&gt;=C11,("1"),"0")</f>
        <v>0</v>
      </c>
      <c r="AE11" s="197" t="str">
        <f>IF(Q11&gt;G11,"2",IF(Q11=G11,"1",IF(Q11&lt;G11,"0","")))</f>
        <v>2</v>
      </c>
      <c r="AF11" s="198" t="str">
        <f>IF(P11&gt;=M11,("1"),"0")</f>
        <v>1</v>
      </c>
      <c r="AH11">
        <v>9</v>
      </c>
      <c r="AI11" s="73">
        <f>N55</f>
        <v>3</v>
      </c>
      <c r="AJ11" s="73">
        <f>N54</f>
        <v>3</v>
      </c>
      <c r="AK11" s="73">
        <f>N53</f>
        <v>2</v>
      </c>
      <c r="AL11" s="73">
        <f>N52</f>
        <v>4</v>
      </c>
      <c r="AM11" s="73">
        <f>D51</f>
        <v>3</v>
      </c>
      <c r="AN11" s="73">
        <f>D52</f>
        <v>6</v>
      </c>
      <c r="AO11" s="73">
        <f>D53</f>
        <v>4</v>
      </c>
      <c r="AP11" s="73">
        <f>D54</f>
        <v>2</v>
      </c>
      <c r="AQ11" s="73">
        <f>D55</f>
        <v>1</v>
      </c>
      <c r="AR11" s="73">
        <f>N51</f>
        <v>3</v>
      </c>
    </row>
    <row r="12" spans="1:45" ht="18" thickBot="1" x14ac:dyDescent="0.35">
      <c r="A12" s="143"/>
      <c r="B12" s="144" t="str">
        <f>[1]Spelers!D12</f>
        <v>Jan Minnen</v>
      </c>
      <c r="C12" s="145">
        <f>[1]Spelers!F12</f>
        <v>0.33300000000000002</v>
      </c>
      <c r="D12" s="146"/>
      <c r="E12" s="146"/>
      <c r="F12" s="145" t="e">
        <f t="shared" si="0"/>
        <v>#DIV/0!</v>
      </c>
      <c r="G12" s="147" t="str">
        <f t="shared" si="1"/>
        <v>0</v>
      </c>
      <c r="H12" s="146"/>
      <c r="I12" s="148" t="str">
        <f>IF(E12&gt;0,AC12+AD12,"0")</f>
        <v>0</v>
      </c>
      <c r="J12" s="149" t="s">
        <v>47</v>
      </c>
      <c r="K12" s="148" t="str">
        <f>IF(O12&gt;0,AE12+AF12,"0")</f>
        <v>0</v>
      </c>
      <c r="L12" s="144" t="str">
        <f>[1]Spelers!D6</f>
        <v>Rinus v Bommel</v>
      </c>
      <c r="M12" s="145">
        <f>[1]Spelers!F6</f>
        <v>0.46600000000000003</v>
      </c>
      <c r="N12" s="146"/>
      <c r="O12" s="146"/>
      <c r="P12" s="145" t="e">
        <f>O12/H12</f>
        <v>#DIV/0!</v>
      </c>
      <c r="Q12" s="147" t="str">
        <f t="shared" si="2"/>
        <v>0</v>
      </c>
      <c r="R12" s="158"/>
      <c r="S12" s="158"/>
      <c r="T12" s="158"/>
      <c r="U12" s="158"/>
      <c r="V12" s="158"/>
      <c r="W12" s="158"/>
      <c r="X12" s="158"/>
      <c r="Y12" s="158"/>
      <c r="AA12" s="196" t="str">
        <f>IF(H12&gt;0,("1"),"0")</f>
        <v>0</v>
      </c>
      <c r="AC12" s="197" t="str">
        <f>IF(G12&gt;Q12,"2",IF(G12=Q12,"1",IF(G12&lt;Q12,"0","")))</f>
        <v>1</v>
      </c>
      <c r="AD12" s="198" t="e">
        <f>IF(F12&gt;=C12,("1"),"0")</f>
        <v>#DIV/0!</v>
      </c>
      <c r="AE12" s="197" t="str">
        <f>IF(Q12&gt;G12,"2",IF(Q12=G12,"1",IF(Q12&lt;G12,"0","")))</f>
        <v>1</v>
      </c>
      <c r="AF12" s="198" t="e">
        <f>IF(P12&gt;=M12,("1"),"0")</f>
        <v>#DIV/0!</v>
      </c>
      <c r="AH12">
        <v>1</v>
      </c>
      <c r="AI12" s="73">
        <f>D58</f>
        <v>5</v>
      </c>
      <c r="AJ12" s="73">
        <f>D59</f>
        <v>3</v>
      </c>
      <c r="AK12" s="73">
        <f>D60</f>
        <v>3</v>
      </c>
      <c r="AL12" s="73">
        <f>D61</f>
        <v>2</v>
      </c>
      <c r="AM12" s="73">
        <f>D62</f>
        <v>7</v>
      </c>
      <c r="AN12" s="73">
        <f>N62</f>
        <v>2</v>
      </c>
      <c r="AO12" s="73">
        <f>N61</f>
        <v>4</v>
      </c>
      <c r="AP12" s="73">
        <f>N60</f>
        <v>3</v>
      </c>
      <c r="AQ12" s="73">
        <f>N59</f>
        <v>2</v>
      </c>
      <c r="AR12" s="73">
        <f>N58</f>
        <v>2</v>
      </c>
      <c r="AS12" s="73"/>
    </row>
    <row r="13" spans="1:45" ht="17.399999999999999" x14ac:dyDescent="0.3">
      <c r="A13" s="143"/>
      <c r="B13" s="144" t="str">
        <f>[1]Spelers!D4</f>
        <v>Ad Vermeer</v>
      </c>
      <c r="C13" s="145">
        <f>[1]Spelers!F4</f>
        <v>0.83299999999999996</v>
      </c>
      <c r="D13" s="146">
        <v>4</v>
      </c>
      <c r="E13" s="146">
        <v>22</v>
      </c>
      <c r="F13" s="145">
        <f t="shared" si="0"/>
        <v>0.73333333333333328</v>
      </c>
      <c r="G13" s="147">
        <f t="shared" si="1"/>
        <v>0.8803521408563425</v>
      </c>
      <c r="H13" s="146">
        <v>30</v>
      </c>
      <c r="I13" s="148">
        <f>IF(E13&gt;0,AC13+AD13,"0")</f>
        <v>2</v>
      </c>
      <c r="J13" s="149" t="s">
        <v>47</v>
      </c>
      <c r="K13" s="148">
        <f>IF(O13&gt;0,AE13+AF13,"0")</f>
        <v>0</v>
      </c>
      <c r="L13" s="144" t="str">
        <f>[1]Spelers!D5</f>
        <v>Wietje Kaethoven</v>
      </c>
      <c r="M13" s="145">
        <f>[1]Spelers!F5</f>
        <v>0.63300000000000001</v>
      </c>
      <c r="N13" s="146">
        <v>3</v>
      </c>
      <c r="O13" s="146">
        <v>12</v>
      </c>
      <c r="P13" s="145">
        <f>O13/H13</f>
        <v>0.4</v>
      </c>
      <c r="Q13" s="147">
        <f t="shared" si="2"/>
        <v>0.63191153238546605</v>
      </c>
      <c r="R13" s="158"/>
      <c r="S13" s="158"/>
      <c r="T13" s="158"/>
      <c r="U13" s="158"/>
      <c r="V13" s="158"/>
      <c r="W13" s="158"/>
      <c r="X13" s="158"/>
      <c r="Y13" s="158"/>
      <c r="AA13" s="196" t="str">
        <f>IF(H13&gt;0,("1"),"0")</f>
        <v>1</v>
      </c>
      <c r="AC13" s="197" t="str">
        <f>IF(G13&gt;Q13,"2",IF(G13=Q13,"1",IF(G13&lt;Q13,"0","")))</f>
        <v>2</v>
      </c>
      <c r="AD13" s="198" t="str">
        <f>IF(F13&gt;=C13,("1"),"0")</f>
        <v>0</v>
      </c>
      <c r="AE13" s="197" t="str">
        <f>IF(Q13&gt;G13,"2",IF(Q13=G13,"1",IF(Q13&lt;G13,"0","")))</f>
        <v>0</v>
      </c>
      <c r="AF13" s="198" t="str">
        <f>IF(P13&gt;=M13,("1"),"0")</f>
        <v>0</v>
      </c>
      <c r="AH13">
        <v>2</v>
      </c>
      <c r="AI13" s="73">
        <f>D68</f>
        <v>0</v>
      </c>
      <c r="AJ13" s="73">
        <f>N68</f>
        <v>0</v>
      </c>
      <c r="AK13" s="73">
        <f>N67</f>
        <v>0</v>
      </c>
      <c r="AL13" s="73">
        <f>N66</f>
        <v>3</v>
      </c>
      <c r="AM13" s="73">
        <f>N65</f>
        <v>0</v>
      </c>
      <c r="AN13" s="73">
        <f>N64</f>
        <v>3</v>
      </c>
      <c r="AO13" s="73">
        <f>D65</f>
        <v>0</v>
      </c>
      <c r="AP13" s="73">
        <f>D66</f>
        <v>4</v>
      </c>
      <c r="AQ13" s="73">
        <f>D67</f>
        <v>0</v>
      </c>
      <c r="AR13" s="73">
        <f>D64</f>
        <v>3</v>
      </c>
      <c r="AS13" s="73">
        <f>D65</f>
        <v>0</v>
      </c>
    </row>
    <row r="14" spans="1:45" ht="18" thickBot="1" x14ac:dyDescent="0.35">
      <c r="A14" s="151"/>
      <c r="B14" s="152"/>
      <c r="C14" s="153"/>
      <c r="D14" s="154"/>
      <c r="E14" s="154"/>
      <c r="F14" s="153"/>
      <c r="G14" s="155"/>
      <c r="H14" s="154"/>
      <c r="I14" s="156"/>
      <c r="J14" s="157"/>
      <c r="K14" s="156"/>
      <c r="L14" s="152"/>
      <c r="M14" s="153"/>
      <c r="N14" s="154"/>
      <c r="O14" s="154"/>
      <c r="P14" s="153"/>
      <c r="Q14" s="155"/>
      <c r="R14" s="158"/>
      <c r="S14" s="158"/>
      <c r="T14" s="158"/>
      <c r="U14" s="158"/>
      <c r="V14" s="158"/>
      <c r="W14" s="158"/>
      <c r="X14" s="158"/>
      <c r="Y14" s="158"/>
      <c r="AC14" s="197"/>
      <c r="AD14" s="198"/>
      <c r="AE14" s="197"/>
      <c r="AF14" s="198"/>
      <c r="AH14">
        <v>3</v>
      </c>
      <c r="AI14" s="73">
        <f>N71</f>
        <v>3</v>
      </c>
      <c r="AJ14" s="73">
        <f>D70</f>
        <v>0</v>
      </c>
      <c r="AK14" s="73">
        <f>D71</f>
        <v>3</v>
      </c>
      <c r="AL14" s="73">
        <f>D72</f>
        <v>3</v>
      </c>
      <c r="AM14" s="73">
        <f>D73</f>
        <v>2</v>
      </c>
      <c r="AN14" s="73">
        <f>D74</f>
        <v>3</v>
      </c>
      <c r="AO14" s="73">
        <f>N74</f>
        <v>3</v>
      </c>
      <c r="AP14" s="73">
        <f>N73</f>
        <v>1</v>
      </c>
      <c r="AQ14" s="73">
        <f>N72</f>
        <v>2</v>
      </c>
      <c r="AR14" s="73">
        <f>N70</f>
        <v>0</v>
      </c>
      <c r="AS14" s="73">
        <f>N74</f>
        <v>3</v>
      </c>
    </row>
    <row r="15" spans="1:45" ht="18" thickBot="1" x14ac:dyDescent="0.35">
      <c r="A15" s="143"/>
      <c r="B15" s="144" t="str">
        <f>[1]Spelers!D5</f>
        <v>Wietje Kaethoven</v>
      </c>
      <c r="C15" s="145">
        <f>[1]Spelers!F5</f>
        <v>0.63300000000000001</v>
      </c>
      <c r="D15" s="146">
        <v>2</v>
      </c>
      <c r="E15" s="146">
        <v>11</v>
      </c>
      <c r="F15" s="145">
        <f>E15/H15</f>
        <v>0.36666666666666664</v>
      </c>
      <c r="G15" s="147">
        <f t="shared" si="1"/>
        <v>0.57925223802001047</v>
      </c>
      <c r="H15" s="146">
        <v>30</v>
      </c>
      <c r="I15" s="148">
        <f>IF(E15&gt;0,AC15+AD15,"0")</f>
        <v>0</v>
      </c>
      <c r="J15" s="149" t="s">
        <v>47</v>
      </c>
      <c r="K15" s="148">
        <f>IF(O15&gt;0,AE15+AF15,"0")</f>
        <v>3</v>
      </c>
      <c r="L15" s="144" t="str">
        <f>[1]Spelers!D13</f>
        <v>Jan Zijlmans</v>
      </c>
      <c r="M15" s="145">
        <f>[1]Spelers!F13</f>
        <v>0.33300000000000002</v>
      </c>
      <c r="N15" s="146">
        <v>5</v>
      </c>
      <c r="O15" s="146">
        <v>22</v>
      </c>
      <c r="P15" s="145">
        <f>O15/H15</f>
        <v>0.73333333333333328</v>
      </c>
      <c r="Q15" s="147">
        <f t="shared" si="2"/>
        <v>2.2022022022022019</v>
      </c>
      <c r="R15" s="158"/>
      <c r="S15" s="158"/>
      <c r="T15" s="158"/>
      <c r="U15" s="158"/>
      <c r="V15" s="158"/>
      <c r="W15" s="158"/>
      <c r="X15" s="158"/>
      <c r="Y15" s="158"/>
      <c r="AA15" s="196" t="str">
        <f>IF(H15&gt;0,("1"),"0")</f>
        <v>1</v>
      </c>
      <c r="AC15" s="197" t="str">
        <f>IF(G15&gt;Q15,"2",IF(G15=Q15,"1",IF(G15&lt;Q15,"0","")))</f>
        <v>0</v>
      </c>
      <c r="AD15" s="198" t="str">
        <f>IF(F15&gt;=C15,("1"),"0")</f>
        <v>0</v>
      </c>
      <c r="AE15" s="197" t="str">
        <f>IF(Q15&gt;G15,"2",IF(Q15=G15,"1",IF(Q15&lt;G15,"0","")))</f>
        <v>2</v>
      </c>
      <c r="AF15" s="198" t="str">
        <f>IF(P15&gt;=M15,("1"),"0")</f>
        <v>1</v>
      </c>
      <c r="AH15">
        <v>4</v>
      </c>
      <c r="AI15" s="73">
        <f>D79</f>
        <v>0</v>
      </c>
      <c r="AJ15" s="73">
        <f>D80</f>
        <v>0</v>
      </c>
      <c r="AK15" s="73">
        <f>N80</f>
        <v>0</v>
      </c>
      <c r="AL15" s="73">
        <f>N79</f>
        <v>0</v>
      </c>
      <c r="AM15" s="73">
        <f>N78</f>
        <v>0</v>
      </c>
      <c r="AN15" s="73">
        <f>N77</f>
        <v>0</v>
      </c>
      <c r="AO15" s="73">
        <f>N76</f>
        <v>3</v>
      </c>
      <c r="AP15" s="73">
        <f>D77</f>
        <v>0</v>
      </c>
      <c r="AQ15" s="73">
        <f>D78</f>
        <v>0</v>
      </c>
      <c r="AR15" s="73">
        <f>D76</f>
        <v>1</v>
      </c>
      <c r="AS15" s="73">
        <f>N76</f>
        <v>3</v>
      </c>
    </row>
    <row r="16" spans="1:45" ht="18" thickBot="1" x14ac:dyDescent="0.35">
      <c r="A16" s="143"/>
      <c r="B16" s="144" t="str">
        <f>[1]Spelers!D6</f>
        <v>Rinus v Bommel</v>
      </c>
      <c r="C16" s="145">
        <f>[1]Spelers!F6</f>
        <v>0.46600000000000003</v>
      </c>
      <c r="D16" s="146">
        <v>2</v>
      </c>
      <c r="E16" s="146">
        <v>10</v>
      </c>
      <c r="F16" s="145">
        <f>E16/H16</f>
        <v>0.33333333333333331</v>
      </c>
      <c r="G16" s="147">
        <f t="shared" si="1"/>
        <v>0.71530758226037183</v>
      </c>
      <c r="H16" s="146">
        <v>30</v>
      </c>
      <c r="I16" s="148">
        <f>IF(E16&gt;0,AC16+AD16,"0")</f>
        <v>0</v>
      </c>
      <c r="J16" s="149" t="s">
        <v>47</v>
      </c>
      <c r="K16" s="148">
        <f>IF(O16&gt;0,AE16+AF16,"0")</f>
        <v>2</v>
      </c>
      <c r="L16" s="144" t="str">
        <f>[1]Spelers!D4</f>
        <v>Ad Vermeer</v>
      </c>
      <c r="M16" s="145">
        <f>[1]Spelers!F4</f>
        <v>0.83299999999999996</v>
      </c>
      <c r="N16" s="146">
        <v>3</v>
      </c>
      <c r="O16" s="146">
        <v>19</v>
      </c>
      <c r="P16" s="145">
        <f>O16/H16</f>
        <v>0.6333333333333333</v>
      </c>
      <c r="Q16" s="147">
        <f t="shared" si="2"/>
        <v>0.76030412164865946</v>
      </c>
      <c r="R16" s="158"/>
      <c r="S16" s="158"/>
      <c r="T16" s="158"/>
      <c r="U16" s="158"/>
      <c r="V16" s="158"/>
      <c r="W16" s="158"/>
      <c r="X16" s="158"/>
      <c r="Y16" s="158"/>
      <c r="AA16" s="196" t="str">
        <f>IF(H16&gt;0,("1"),"0")</f>
        <v>1</v>
      </c>
      <c r="AC16" s="197" t="str">
        <f>IF(G16&gt;Q16,"2",IF(G16=Q16,"1",IF(G16&lt;Q16,"0","")))</f>
        <v>0</v>
      </c>
      <c r="AD16" s="198" t="str">
        <f>IF(F16&gt;=C16,("1"),"0")</f>
        <v>0</v>
      </c>
      <c r="AE16" s="197" t="str">
        <f>IF(Q16&gt;G16,"2",IF(Q16=G16,"1",IF(Q16&lt;G16,"0","")))</f>
        <v>2</v>
      </c>
      <c r="AF16" s="198" t="str">
        <f>IF(P16&gt;=M16,("1"),"0")</f>
        <v>0</v>
      </c>
      <c r="AH16">
        <v>5</v>
      </c>
      <c r="AI16" s="73">
        <f>N84</f>
        <v>0</v>
      </c>
      <c r="AJ16" s="73">
        <f>N83</f>
        <v>0</v>
      </c>
      <c r="AK16" s="73">
        <f>D82</f>
        <v>0</v>
      </c>
      <c r="AL16" s="73">
        <f>D83</f>
        <v>0</v>
      </c>
      <c r="AM16" s="73">
        <f>D84</f>
        <v>0</v>
      </c>
      <c r="AN16" s="73">
        <f>D85</f>
        <v>0</v>
      </c>
      <c r="AO16" s="73">
        <f>D86</f>
        <v>0</v>
      </c>
      <c r="AP16" s="73">
        <f>N86</f>
        <v>0</v>
      </c>
      <c r="AQ16" s="73">
        <f>N85</f>
        <v>0</v>
      </c>
      <c r="AR16" s="73">
        <f>N82</f>
        <v>0</v>
      </c>
      <c r="AS16" s="73">
        <f>D86</f>
        <v>0</v>
      </c>
    </row>
    <row r="17" spans="1:45" ht="18" thickBot="1" x14ac:dyDescent="0.35">
      <c r="A17" s="143" t="s">
        <v>80</v>
      </c>
      <c r="B17" s="144" t="str">
        <f>[1]Spelers!D7</f>
        <v>Ad Kokx</v>
      </c>
      <c r="C17" s="145">
        <f>[1]Spelers!F7</f>
        <v>0.433</v>
      </c>
      <c r="D17" s="146">
        <v>3</v>
      </c>
      <c r="E17" s="146">
        <v>13</v>
      </c>
      <c r="F17" s="145">
        <f>E17/H17</f>
        <v>0.43333333333333335</v>
      </c>
      <c r="G17" s="147">
        <f t="shared" si="1"/>
        <v>1.0007698229407236</v>
      </c>
      <c r="H17" s="146">
        <v>30</v>
      </c>
      <c r="I17" s="148">
        <f>IF(E17&gt;0,AC17+AD17,"0")</f>
        <v>3</v>
      </c>
      <c r="J17" s="149" t="s">
        <v>47</v>
      </c>
      <c r="K17" s="148">
        <f>IF(O17&gt;0,AE17+AF17,"0")</f>
        <v>0</v>
      </c>
      <c r="L17" s="144" t="str">
        <f>[1]Spelers!D12</f>
        <v>Jan Minnen</v>
      </c>
      <c r="M17" s="145">
        <f>[1]Spelers!F12</f>
        <v>0.33300000000000002</v>
      </c>
      <c r="N17" s="146">
        <v>2</v>
      </c>
      <c r="O17" s="146">
        <v>9</v>
      </c>
      <c r="P17" s="145">
        <f>O17/H17</f>
        <v>0.3</v>
      </c>
      <c r="Q17" s="147">
        <f t="shared" si="2"/>
        <v>0.9009009009009008</v>
      </c>
      <c r="R17" s="158"/>
      <c r="S17" s="158"/>
      <c r="T17" s="158"/>
      <c r="U17" s="158"/>
      <c r="V17" s="158"/>
      <c r="W17" s="158"/>
      <c r="X17" s="158"/>
      <c r="Y17" s="158"/>
      <c r="AA17" s="196" t="str">
        <f>IF(H17&gt;0,("1"),"0")</f>
        <v>1</v>
      </c>
      <c r="AC17" s="197" t="str">
        <f>IF(G17&gt;Q17,"2",IF(G17=Q17,"1",IF(G17&lt;Q17,"0","")))</f>
        <v>2</v>
      </c>
      <c r="AD17" s="198" t="str">
        <f>IF(F17&gt;=C17,("1"),"0")</f>
        <v>1</v>
      </c>
      <c r="AE17" s="197" t="str">
        <f>IF(Q17&gt;G17,"2",IF(Q17=G17,"1",IF(Q17&lt;G17,"0","")))</f>
        <v>0</v>
      </c>
      <c r="AF17" s="198" t="str">
        <f>IF(P17&gt;=M17,("1"),"0")</f>
        <v>0</v>
      </c>
      <c r="AH17">
        <v>6</v>
      </c>
      <c r="AI17" s="73">
        <f>D90</f>
        <v>0</v>
      </c>
      <c r="AJ17" s="73">
        <f>D91</f>
        <v>0</v>
      </c>
      <c r="AK17" s="73">
        <f>D92</f>
        <v>0</v>
      </c>
      <c r="AL17" s="199">
        <f>N92</f>
        <v>0</v>
      </c>
      <c r="AM17" s="73">
        <f>N91</f>
        <v>0</v>
      </c>
      <c r="AN17" s="73">
        <f>N90</f>
        <v>0</v>
      </c>
      <c r="AO17" s="73">
        <f>N89</f>
        <v>0</v>
      </c>
      <c r="AP17" s="73">
        <f>N88</f>
        <v>0</v>
      </c>
      <c r="AQ17" s="73">
        <f>D89</f>
        <v>0</v>
      </c>
      <c r="AR17" s="73">
        <f>D88</f>
        <v>0</v>
      </c>
      <c r="AS17" s="73">
        <f>N89</f>
        <v>0</v>
      </c>
    </row>
    <row r="18" spans="1:45" ht="18" thickBot="1" x14ac:dyDescent="0.35">
      <c r="A18" s="143"/>
      <c r="B18" s="144" t="str">
        <f>[1]Spelers!D8</f>
        <v>Maarten v Gompel</v>
      </c>
      <c r="C18" s="145">
        <f>[1]Spelers!F8</f>
        <v>0.4</v>
      </c>
      <c r="D18" s="146">
        <v>3</v>
      </c>
      <c r="E18" s="146">
        <v>19</v>
      </c>
      <c r="F18" s="145">
        <f>E18/H18</f>
        <v>0.6333333333333333</v>
      </c>
      <c r="G18" s="147">
        <f t="shared" si="1"/>
        <v>1.5833333333333333</v>
      </c>
      <c r="H18" s="146">
        <v>30</v>
      </c>
      <c r="I18" s="148">
        <f>IF(E18&gt;0,AC18+AD18,"0")</f>
        <v>3</v>
      </c>
      <c r="J18" s="149" t="s">
        <v>47</v>
      </c>
      <c r="K18" s="148">
        <f>IF(O18&gt;0,AE18+AF18,"0")</f>
        <v>1</v>
      </c>
      <c r="L18" s="144" t="str">
        <f>[1]Spelers!D11</f>
        <v>Frie van Herk</v>
      </c>
      <c r="M18" s="145">
        <f>[1]Spelers!F11</f>
        <v>0.4</v>
      </c>
      <c r="N18" s="146">
        <v>2</v>
      </c>
      <c r="O18" s="146">
        <v>13</v>
      </c>
      <c r="P18" s="145">
        <f>O18/H18</f>
        <v>0.43333333333333335</v>
      </c>
      <c r="Q18" s="147">
        <f t="shared" si="2"/>
        <v>1.0833333333333333</v>
      </c>
      <c r="R18" s="158"/>
      <c r="S18" s="158"/>
      <c r="T18" s="158"/>
      <c r="U18" s="158"/>
      <c r="V18" s="158"/>
      <c r="W18" s="158"/>
      <c r="X18" s="158"/>
      <c r="Y18" s="158"/>
      <c r="AA18" s="196" t="str">
        <f>IF(H18&gt;0,("1"),"0")</f>
        <v>1</v>
      </c>
      <c r="AC18" s="197" t="str">
        <f>IF(G18&gt;Q18,"2",IF(G18=Q18,"1",IF(G18&lt;Q18,"0","")))</f>
        <v>2</v>
      </c>
      <c r="AD18" s="198" t="str">
        <f>IF(F18&gt;=C18,("1"),"0")</f>
        <v>1</v>
      </c>
      <c r="AE18" s="197" t="str">
        <f>IF(Q18&gt;G18,"2",IF(Q18=G18,"1",IF(Q18&lt;G18,"0","")))</f>
        <v>0</v>
      </c>
      <c r="AF18" s="198" t="str">
        <f>IF(P18&gt;=M18,("1"),"0")</f>
        <v>1</v>
      </c>
      <c r="AH18">
        <v>7</v>
      </c>
      <c r="AI18" s="73">
        <f>N97</f>
        <v>3</v>
      </c>
      <c r="AJ18" s="73">
        <f>N96</f>
        <v>0</v>
      </c>
      <c r="AK18" s="73">
        <f>N95</f>
        <v>0</v>
      </c>
      <c r="AL18" s="73">
        <f>D94</f>
        <v>0</v>
      </c>
      <c r="AM18" s="73">
        <f>D95</f>
        <v>0</v>
      </c>
      <c r="AN18" s="73">
        <f>D96</f>
        <v>0</v>
      </c>
      <c r="AO18" s="73">
        <f>D97</f>
        <v>3</v>
      </c>
      <c r="AP18" s="73">
        <f>D98</f>
        <v>0</v>
      </c>
      <c r="AQ18" s="73">
        <f>N98</f>
        <v>0</v>
      </c>
      <c r="AR18" s="73">
        <f>N94</f>
        <v>0</v>
      </c>
      <c r="AS18" s="73">
        <f>D97</f>
        <v>3</v>
      </c>
    </row>
    <row r="19" spans="1:45" ht="17.399999999999999" x14ac:dyDescent="0.3">
      <c r="A19" s="143"/>
      <c r="B19" s="144" t="str">
        <f>[1]Spelers!D9</f>
        <v>Rens van Herpt</v>
      </c>
      <c r="C19" s="145">
        <f>[1]Spelers!F9</f>
        <v>0.4</v>
      </c>
      <c r="D19" s="146">
        <v>4</v>
      </c>
      <c r="E19" s="146">
        <v>25</v>
      </c>
      <c r="F19" s="145">
        <f>E19/H19</f>
        <v>0.83333333333333337</v>
      </c>
      <c r="G19" s="147">
        <f t="shared" si="1"/>
        <v>2.0833333333333335</v>
      </c>
      <c r="H19" s="146">
        <v>30</v>
      </c>
      <c r="I19" s="148">
        <f>IF(E19&gt;0,AC19+AD19,"0")</f>
        <v>3</v>
      </c>
      <c r="J19" s="149" t="s">
        <v>47</v>
      </c>
      <c r="K19" s="148">
        <f>IF(O19&gt;0,AE19+AF19,"0")</f>
        <v>1</v>
      </c>
      <c r="L19" s="144" t="str">
        <f>[1]Spelers!D10</f>
        <v>Simon Lavrijsen</v>
      </c>
      <c r="M19" s="145">
        <f>[1]Spelers!F10</f>
        <v>0.4</v>
      </c>
      <c r="N19" s="146">
        <v>3</v>
      </c>
      <c r="O19" s="146">
        <v>23</v>
      </c>
      <c r="P19" s="145">
        <f>O19/H19</f>
        <v>0.76666666666666672</v>
      </c>
      <c r="Q19" s="147">
        <f t="shared" si="2"/>
        <v>1.9166666666666667</v>
      </c>
      <c r="R19" s="158"/>
      <c r="S19" s="158"/>
      <c r="T19" s="158"/>
      <c r="U19" s="158"/>
      <c r="V19" s="158"/>
      <c r="W19" s="158"/>
      <c r="X19" s="158"/>
      <c r="Y19" s="158"/>
      <c r="AA19" s="196" t="str">
        <f>IF(H19&gt;0,("1"),"0")</f>
        <v>1</v>
      </c>
      <c r="AC19" s="197" t="str">
        <f>IF(G19&gt;Q19,"2",IF(G19=Q19,"1",IF(G19&lt;Q19,"0","")))</f>
        <v>2</v>
      </c>
      <c r="AD19" s="198" t="str">
        <f>IF(F19&gt;=C19,("1"),"0")</f>
        <v>1</v>
      </c>
      <c r="AE19" s="197" t="str">
        <f>IF(Q19&gt;G19,"2",IF(Q19=G19,"1",IF(Q19&lt;G19,"0","")))</f>
        <v>0</v>
      </c>
      <c r="AF19" s="198" t="str">
        <f>IF(P19&gt;=M19,("1"),"0")</f>
        <v>1</v>
      </c>
      <c r="AH19">
        <v>8</v>
      </c>
      <c r="AI19" s="73">
        <f>D101</f>
        <v>0</v>
      </c>
      <c r="AJ19" s="73">
        <f>D102</f>
        <v>0</v>
      </c>
      <c r="AK19" s="73">
        <f>D103</f>
        <v>0</v>
      </c>
      <c r="AL19" s="73">
        <f>D104</f>
        <v>0</v>
      </c>
      <c r="AM19" s="73">
        <f>N104</f>
        <v>0</v>
      </c>
      <c r="AN19" s="73">
        <f>N103</f>
        <v>0</v>
      </c>
      <c r="AO19" s="73">
        <f>N102</f>
        <v>0</v>
      </c>
      <c r="AP19" s="73">
        <f>N101</f>
        <v>0</v>
      </c>
      <c r="AQ19" s="73">
        <f>N100</f>
        <v>0</v>
      </c>
      <c r="AR19" s="73">
        <f>D100</f>
        <v>0</v>
      </c>
      <c r="AS19" s="73">
        <f>N102</f>
        <v>0</v>
      </c>
    </row>
    <row r="20" spans="1:45" ht="18" thickBot="1" x14ac:dyDescent="0.35">
      <c r="A20" s="151"/>
      <c r="B20" s="152"/>
      <c r="C20" s="153"/>
      <c r="D20" s="154"/>
      <c r="E20" s="154"/>
      <c r="F20" s="153"/>
      <c r="G20" s="155"/>
      <c r="H20" s="154"/>
      <c r="I20" s="156"/>
      <c r="J20" s="157"/>
      <c r="K20" s="156"/>
      <c r="L20" s="152"/>
      <c r="M20" s="153"/>
      <c r="N20" s="154"/>
      <c r="O20" s="154"/>
      <c r="P20" s="153"/>
      <c r="Q20" s="155"/>
      <c r="R20" s="158"/>
      <c r="S20" s="158"/>
      <c r="T20" s="158"/>
      <c r="U20" s="158"/>
      <c r="V20" s="158"/>
      <c r="W20" s="158"/>
      <c r="X20" s="158"/>
      <c r="Y20" s="158"/>
      <c r="AC20" s="197"/>
      <c r="AD20" s="198"/>
      <c r="AE20" s="197"/>
      <c r="AF20" s="198"/>
      <c r="AH20">
        <v>9</v>
      </c>
      <c r="AI20" s="73">
        <f>N110</f>
        <v>3</v>
      </c>
      <c r="AJ20" s="73">
        <f>N109</f>
        <v>0</v>
      </c>
      <c r="AK20" s="73">
        <f>N108</f>
        <v>0</v>
      </c>
      <c r="AL20" s="73">
        <f>N107</f>
        <v>0</v>
      </c>
      <c r="AM20" s="73">
        <f>D106</f>
        <v>0</v>
      </c>
      <c r="AN20" s="73">
        <f>D107</f>
        <v>0</v>
      </c>
      <c r="AO20" s="73">
        <f>D108</f>
        <v>0</v>
      </c>
      <c r="AP20" s="73">
        <f>D109</f>
        <v>0</v>
      </c>
      <c r="AQ20" s="73">
        <f>D110</f>
        <v>4</v>
      </c>
      <c r="AR20" s="73">
        <f>N106</f>
        <v>0</v>
      </c>
      <c r="AS20" s="73">
        <f>D108</f>
        <v>0</v>
      </c>
    </row>
    <row r="21" spans="1:45" ht="18" thickBot="1" x14ac:dyDescent="0.35">
      <c r="A21" s="143"/>
      <c r="B21" s="144" t="str">
        <f>[1]Spelers!D13</f>
        <v>Jan Zijlmans</v>
      </c>
      <c r="C21" s="145">
        <f>[1]Spelers!F13</f>
        <v>0.33300000000000002</v>
      </c>
      <c r="D21" s="146">
        <v>1</v>
      </c>
      <c r="E21" s="146">
        <v>7</v>
      </c>
      <c r="F21" s="145">
        <f>E21/H21</f>
        <v>0.23333333333333334</v>
      </c>
      <c r="G21" s="147">
        <f t="shared" si="1"/>
        <v>0.70070070070070067</v>
      </c>
      <c r="H21" s="146">
        <v>30</v>
      </c>
      <c r="I21" s="148">
        <f>IF(E21&gt;0,AC21+AD21,"0")</f>
        <v>0</v>
      </c>
      <c r="J21" s="149" t="s">
        <v>47</v>
      </c>
      <c r="K21" s="148">
        <f>IF(O21&gt;0,AE21+AF21,"0")</f>
        <v>3</v>
      </c>
      <c r="L21" s="144" t="str">
        <f>[1]Spelers!D10</f>
        <v>Simon Lavrijsen</v>
      </c>
      <c r="M21" s="145">
        <f>[1]Spelers!F10</f>
        <v>0.4</v>
      </c>
      <c r="N21" s="146">
        <v>2</v>
      </c>
      <c r="O21" s="146">
        <v>18</v>
      </c>
      <c r="P21" s="145">
        <f>O21/H21</f>
        <v>0.6</v>
      </c>
      <c r="Q21" s="147">
        <f t="shared" si="2"/>
        <v>1.4999999999999998</v>
      </c>
      <c r="R21" s="158"/>
      <c r="S21" s="158"/>
      <c r="T21" s="158"/>
      <c r="U21" s="158"/>
      <c r="V21" s="158"/>
      <c r="W21" s="158"/>
      <c r="X21" s="158"/>
      <c r="Y21" s="158"/>
      <c r="AA21" s="196" t="str">
        <f>IF(H21&gt;0,("1"),"0")</f>
        <v>1</v>
      </c>
      <c r="AC21" s="197" t="str">
        <f>IF(G21&gt;Q21,"2",IF(G21=Q21,"1",IF(G21&lt;Q21,"0","")))</f>
        <v>0</v>
      </c>
      <c r="AD21" s="198" t="str">
        <f>IF(F21&gt;=C21,("1"),"0")</f>
        <v>0</v>
      </c>
      <c r="AE21" s="197" t="str">
        <f>IF(Q21&gt;G21,"2",IF(Q21=G21,"1",IF(Q21&lt;G21,"0","")))</f>
        <v>2</v>
      </c>
      <c r="AF21" s="198" t="str">
        <f>IF(P21&gt;=M21,("1"),"0")</f>
        <v>1</v>
      </c>
      <c r="AH21" s="195" t="s">
        <v>117</v>
      </c>
      <c r="AI21" s="73">
        <f>MAX(AI3:AI20)</f>
        <v>7</v>
      </c>
      <c r="AJ21" s="73">
        <f t="shared" ref="AJ21:AR21" si="3">MAX(AJ3:AJ20)</f>
        <v>4</v>
      </c>
      <c r="AK21" s="73">
        <f t="shared" si="3"/>
        <v>7</v>
      </c>
      <c r="AL21" s="73">
        <f t="shared" si="3"/>
        <v>4</v>
      </c>
      <c r="AM21" s="73">
        <f t="shared" si="3"/>
        <v>7</v>
      </c>
      <c r="AN21" s="73">
        <f t="shared" si="3"/>
        <v>6</v>
      </c>
      <c r="AO21" s="73">
        <f t="shared" si="3"/>
        <v>4</v>
      </c>
      <c r="AP21" s="73">
        <f t="shared" si="3"/>
        <v>4</v>
      </c>
      <c r="AQ21" s="73">
        <f t="shared" si="3"/>
        <v>5</v>
      </c>
      <c r="AR21" s="73">
        <f t="shared" si="3"/>
        <v>5</v>
      </c>
      <c r="AS21" s="73">
        <f>MAX(AS3:AS20)</f>
        <v>3</v>
      </c>
    </row>
    <row r="22" spans="1:45" ht="18" thickBot="1" x14ac:dyDescent="0.35">
      <c r="A22" s="143"/>
      <c r="B22" s="144" t="str">
        <f>[1]Spelers!D11</f>
        <v>Frie van Herk</v>
      </c>
      <c r="C22" s="145">
        <f>[1]Spelers!F11</f>
        <v>0.4</v>
      </c>
      <c r="D22" s="146">
        <v>2</v>
      </c>
      <c r="E22" s="146">
        <v>4</v>
      </c>
      <c r="F22" s="145">
        <f>E22/H22</f>
        <v>0.13333333333333333</v>
      </c>
      <c r="G22" s="147">
        <f t="shared" si="1"/>
        <v>0.33333333333333331</v>
      </c>
      <c r="H22" s="146">
        <v>30</v>
      </c>
      <c r="I22" s="148">
        <f>IF(E22&gt;0,AC22+AD22,"0")</f>
        <v>0</v>
      </c>
      <c r="J22" s="149" t="s">
        <v>47</v>
      </c>
      <c r="K22" s="148">
        <f>IF(O22&gt;0,AE22+AF22,"0")</f>
        <v>3</v>
      </c>
      <c r="L22" s="144" t="str">
        <f>[1]Spelers!D9</f>
        <v>Rens van Herpt</v>
      </c>
      <c r="M22" s="145">
        <f>[1]Spelers!F9</f>
        <v>0.4</v>
      </c>
      <c r="N22" s="146">
        <v>5</v>
      </c>
      <c r="O22" s="146">
        <v>22</v>
      </c>
      <c r="P22" s="145">
        <f>O22/H22</f>
        <v>0.73333333333333328</v>
      </c>
      <c r="Q22" s="147">
        <f t="shared" si="2"/>
        <v>1.833333333333333</v>
      </c>
      <c r="R22" s="158"/>
      <c r="S22" s="158"/>
      <c r="T22" s="158"/>
      <c r="U22" s="158"/>
      <c r="V22" s="158"/>
      <c r="W22" s="158"/>
      <c r="X22" s="158"/>
      <c r="Y22" s="158"/>
      <c r="AA22" s="196" t="str">
        <f>IF(H22&gt;0,("1"),"0")</f>
        <v>1</v>
      </c>
      <c r="AC22" s="197" t="str">
        <f>IF(G22&gt;Q22,"2",IF(G22=Q22,"1",IF(G22&lt;Q22,"0","")))</f>
        <v>0</v>
      </c>
      <c r="AD22" s="198" t="str">
        <f>IF(F22&gt;=C22,("1"),"0")</f>
        <v>0</v>
      </c>
      <c r="AE22" s="197" t="str">
        <f>IF(Q22&gt;G22,"2",IF(Q22=G22,"1",IF(Q22&lt;G22,"0","")))</f>
        <v>2</v>
      </c>
      <c r="AF22" s="198" t="str">
        <f>IF(P22&gt;=M22,("1"),"0")</f>
        <v>1</v>
      </c>
    </row>
    <row r="23" spans="1:45" ht="18" thickBot="1" x14ac:dyDescent="0.35">
      <c r="A23" s="143" t="s">
        <v>81</v>
      </c>
      <c r="B23" s="144" t="str">
        <f>[1]Spelers!D12</f>
        <v>Jan Minnen</v>
      </c>
      <c r="C23" s="145">
        <f>[1]Spelers!F12</f>
        <v>0.33300000000000002</v>
      </c>
      <c r="D23" s="146">
        <v>3</v>
      </c>
      <c r="E23" s="146">
        <v>13</v>
      </c>
      <c r="F23" s="145">
        <f>E23/H23</f>
        <v>0.43333333333333335</v>
      </c>
      <c r="G23" s="147">
        <f t="shared" si="1"/>
        <v>1.3013013013013013</v>
      </c>
      <c r="H23" s="146">
        <v>30</v>
      </c>
      <c r="I23" s="148">
        <f>IF(E23&gt;0,AC23+AD23,"0")</f>
        <v>3</v>
      </c>
      <c r="J23" s="149" t="s">
        <v>47</v>
      </c>
      <c r="K23" s="148">
        <f>IF(O23&gt;0,AE23+AF23,"0")</f>
        <v>1</v>
      </c>
      <c r="L23" s="144" t="str">
        <f>[1]Spelers!D8</f>
        <v>Maarten v Gompel</v>
      </c>
      <c r="M23" s="145">
        <f>[1]Spelers!F8</f>
        <v>0.4</v>
      </c>
      <c r="N23" s="146">
        <v>3</v>
      </c>
      <c r="O23" s="146">
        <v>12</v>
      </c>
      <c r="P23" s="145">
        <f>O23/H23</f>
        <v>0.4</v>
      </c>
      <c r="Q23" s="147">
        <f t="shared" si="2"/>
        <v>1</v>
      </c>
      <c r="R23" s="158"/>
      <c r="S23" s="158"/>
      <c r="T23" s="158"/>
      <c r="U23" s="158"/>
      <c r="V23" s="158"/>
      <c r="W23" s="158"/>
      <c r="X23" s="158"/>
      <c r="Y23" s="158"/>
      <c r="AA23" s="196" t="str">
        <f>IF(H23&gt;0,("1"),"0")</f>
        <v>1</v>
      </c>
      <c r="AC23" s="197" t="str">
        <f>IF(G23&gt;Q23,"2",IF(G23=Q23,"1",IF(G23&lt;Q23,"0","")))</f>
        <v>2</v>
      </c>
      <c r="AD23" s="198" t="str">
        <f>IF(F23&gt;=C23,("1"),"0")</f>
        <v>1</v>
      </c>
      <c r="AE23" s="197" t="str">
        <f>IF(Q23&gt;G23,"2",IF(Q23=G23,"1",IF(Q23&lt;G23,"0","")))</f>
        <v>0</v>
      </c>
      <c r="AF23" s="198" t="str">
        <f>IF(P23&gt;=M23,("1"),"0")</f>
        <v>1</v>
      </c>
    </row>
    <row r="24" spans="1:45" ht="18" thickBot="1" x14ac:dyDescent="0.35">
      <c r="A24" s="143"/>
      <c r="B24" s="144" t="str">
        <f>[1]Spelers!D4</f>
        <v>Ad Vermeer</v>
      </c>
      <c r="C24" s="145">
        <f>[1]Spelers!F4</f>
        <v>0.83299999999999996</v>
      </c>
      <c r="D24" s="146">
        <v>4</v>
      </c>
      <c r="E24" s="146">
        <v>26</v>
      </c>
      <c r="F24" s="145">
        <f>E24/H24</f>
        <v>0.8666666666666667</v>
      </c>
      <c r="G24" s="147">
        <f t="shared" si="1"/>
        <v>1.0404161664665867</v>
      </c>
      <c r="H24" s="146">
        <v>30</v>
      </c>
      <c r="I24" s="148">
        <f>IF(E24&gt;0,AC24+AD24,"0")</f>
        <v>3</v>
      </c>
      <c r="J24" s="149" t="s">
        <v>47</v>
      </c>
      <c r="K24" s="148">
        <f>IF(O24&gt;0,AE24+AF24,"0")</f>
        <v>0</v>
      </c>
      <c r="L24" s="144" t="str">
        <f>[1]Spelers!D7</f>
        <v>Ad Kokx</v>
      </c>
      <c r="M24" s="145">
        <f>[1]Spelers!F7</f>
        <v>0.433</v>
      </c>
      <c r="N24" s="146">
        <v>3</v>
      </c>
      <c r="O24" s="146">
        <v>12</v>
      </c>
      <c r="P24" s="145">
        <f>O24/H24</f>
        <v>0.4</v>
      </c>
      <c r="Q24" s="147">
        <f t="shared" si="2"/>
        <v>0.92378752886836035</v>
      </c>
      <c r="R24" s="158"/>
      <c r="S24" s="158"/>
      <c r="T24" s="158"/>
      <c r="U24" s="158"/>
      <c r="V24" s="158"/>
      <c r="W24" s="158"/>
      <c r="X24" s="158"/>
      <c r="Y24" s="158"/>
      <c r="AA24" s="196" t="str">
        <f>IF(H24&gt;0,("1"),"0")</f>
        <v>1</v>
      </c>
      <c r="AC24" s="197" t="str">
        <f>IF(G24&gt;Q24,"2",IF(G24=Q24,"1",IF(G24&lt;Q24,"0","")))</f>
        <v>2</v>
      </c>
      <c r="AD24" s="198" t="str">
        <f>IF(F24&gt;=C24,("1"),"0")</f>
        <v>1</v>
      </c>
      <c r="AE24" s="197" t="str">
        <f>IF(Q24&gt;G24,"2",IF(Q24=G24,"1",IF(Q24&lt;G24,"0","")))</f>
        <v>0</v>
      </c>
      <c r="AF24" s="198" t="str">
        <f>IF(P24&gt;=M24,("1"),"0")</f>
        <v>0</v>
      </c>
    </row>
    <row r="25" spans="1:45" ht="17.399999999999999" x14ac:dyDescent="0.3">
      <c r="A25" s="143"/>
      <c r="B25" s="144" t="str">
        <f>[1]Spelers!D5</f>
        <v>Wietje Kaethoven</v>
      </c>
      <c r="C25" s="145">
        <f>[1]Spelers!F5</f>
        <v>0.63300000000000001</v>
      </c>
      <c r="D25" s="146">
        <v>2</v>
      </c>
      <c r="E25" s="146">
        <v>16</v>
      </c>
      <c r="F25" s="145">
        <f>E25/H25</f>
        <v>0.53333333333333333</v>
      </c>
      <c r="G25" s="147">
        <f t="shared" si="1"/>
        <v>0.84254870984728802</v>
      </c>
      <c r="H25" s="146">
        <v>30</v>
      </c>
      <c r="I25" s="148">
        <f>IF(E25&gt;0,AC25+AD25,"0")</f>
        <v>0</v>
      </c>
      <c r="J25" s="149" t="s">
        <v>47</v>
      </c>
      <c r="K25" s="148">
        <f>IF(O25&gt;0,AE25+AF25,"0")</f>
        <v>3</v>
      </c>
      <c r="L25" s="144" t="str">
        <f>[1]Spelers!D6</f>
        <v>Rinus v Bommel</v>
      </c>
      <c r="M25" s="145">
        <f>[1]Spelers!F6</f>
        <v>0.46600000000000003</v>
      </c>
      <c r="N25" s="146">
        <v>2</v>
      </c>
      <c r="O25" s="146">
        <v>16</v>
      </c>
      <c r="P25" s="145">
        <f>O25/H25</f>
        <v>0.53333333333333333</v>
      </c>
      <c r="Q25" s="147">
        <f t="shared" si="2"/>
        <v>1.144492131616595</v>
      </c>
      <c r="R25" s="158"/>
      <c r="S25" s="158"/>
      <c r="T25" s="158"/>
      <c r="U25" s="158"/>
      <c r="V25" s="158"/>
      <c r="W25" s="158"/>
      <c r="X25" s="158"/>
      <c r="Y25" s="158"/>
      <c r="AA25" s="196" t="str">
        <f>IF(H25&gt;0,("1"),"0")</f>
        <v>1</v>
      </c>
      <c r="AC25" s="197" t="str">
        <f>IF(G25&gt;Q25,"2",IF(G25=Q25,"1",IF(G25&lt;Q25,"0","")))</f>
        <v>0</v>
      </c>
      <c r="AD25" s="198" t="str">
        <f>IF(F25&gt;=C25,("1"),"0")</f>
        <v>0</v>
      </c>
      <c r="AE25" s="197" t="str">
        <f>IF(Q25&gt;G25,"2",IF(Q25=G25,"1",IF(Q25&lt;G25,"0","")))</f>
        <v>2</v>
      </c>
      <c r="AF25" s="198" t="str">
        <f>IF(P25&gt;=M25,("1"),"0")</f>
        <v>1</v>
      </c>
    </row>
    <row r="26" spans="1:45" ht="18" thickBot="1" x14ac:dyDescent="0.35">
      <c r="A26" s="151"/>
      <c r="B26" s="152"/>
      <c r="C26" s="153"/>
      <c r="D26" s="154"/>
      <c r="E26" s="154"/>
      <c r="F26" s="153"/>
      <c r="G26" s="155"/>
      <c r="H26" s="154"/>
      <c r="I26" s="156"/>
      <c r="J26" s="157"/>
      <c r="K26" s="156"/>
      <c r="L26" s="152"/>
      <c r="M26" s="153"/>
      <c r="N26" s="154"/>
      <c r="O26" s="154"/>
      <c r="P26" s="153"/>
      <c r="Q26" s="155"/>
      <c r="R26" s="158"/>
      <c r="S26" s="158"/>
      <c r="T26" s="158"/>
      <c r="U26" s="158"/>
      <c r="V26" s="158"/>
      <c r="W26" s="158"/>
      <c r="X26" s="158"/>
      <c r="Y26" s="158"/>
      <c r="AC26" s="197"/>
      <c r="AD26" s="198"/>
      <c r="AE26" s="197"/>
      <c r="AF26" s="198"/>
    </row>
    <row r="27" spans="1:45" ht="18" thickBot="1" x14ac:dyDescent="0.35">
      <c r="A27" s="143"/>
      <c r="B27" s="144" t="str">
        <f>[1]Spelers!D6</f>
        <v>Rinus v Bommel</v>
      </c>
      <c r="C27" s="145">
        <f>[1]Spelers!F6</f>
        <v>0.46600000000000003</v>
      </c>
      <c r="D27" s="146">
        <v>2</v>
      </c>
      <c r="E27" s="146">
        <v>11</v>
      </c>
      <c r="F27" s="145">
        <f>E27/H27</f>
        <v>0.36666666666666664</v>
      </c>
      <c r="G27" s="147">
        <f t="shared" si="1"/>
        <v>0.7868383404864091</v>
      </c>
      <c r="H27" s="146">
        <v>30</v>
      </c>
      <c r="I27" s="148">
        <f>IF(E27&gt;0,AC27+AD27,"0")</f>
        <v>0</v>
      </c>
      <c r="J27" s="149" t="s">
        <v>47</v>
      </c>
      <c r="K27" s="148">
        <f>IF(O27&gt;0,AE27+AF27,"0")</f>
        <v>3</v>
      </c>
      <c r="L27" s="144" t="str">
        <f>[1]Spelers!D13</f>
        <v>Jan Zijlmans</v>
      </c>
      <c r="M27" s="145">
        <f>[1]Spelers!F13</f>
        <v>0.33300000000000002</v>
      </c>
      <c r="N27" s="146">
        <v>2</v>
      </c>
      <c r="O27" s="146">
        <v>13</v>
      </c>
      <c r="P27" s="145">
        <f>O27/H27</f>
        <v>0.43333333333333335</v>
      </c>
      <c r="Q27" s="147">
        <f t="shared" si="2"/>
        <v>1.3013013013013013</v>
      </c>
      <c r="R27" s="158"/>
      <c r="S27" s="158"/>
      <c r="T27" s="158"/>
      <c r="U27" s="158"/>
      <c r="V27" s="158"/>
      <c r="W27" s="158"/>
      <c r="X27" s="158"/>
      <c r="Y27" s="158"/>
      <c r="AA27" s="196" t="str">
        <f>IF(H27&gt;0,("1"),"0")</f>
        <v>1</v>
      </c>
      <c r="AC27" s="197" t="str">
        <f>IF(G27&gt;Q27,"2",IF(G27=Q27,"1",IF(G27&lt;Q27,"0","")))</f>
        <v>0</v>
      </c>
      <c r="AD27" s="198" t="str">
        <f>IF(F27&gt;=C27,("1"),"0")</f>
        <v>0</v>
      </c>
      <c r="AE27" s="197" t="str">
        <f>IF(Q27&gt;G27,"2",IF(Q27=G27,"1",IF(Q27&lt;G27,"0","")))</f>
        <v>2</v>
      </c>
      <c r="AF27" s="198" t="str">
        <f>IF(P27&gt;=M27,("1"),"0")</f>
        <v>1</v>
      </c>
    </row>
    <row r="28" spans="1:45" ht="18" thickBot="1" x14ac:dyDescent="0.35">
      <c r="A28" s="143"/>
      <c r="B28" s="144" t="str">
        <f>[1]Spelers!D7</f>
        <v>Ad Kokx</v>
      </c>
      <c r="C28" s="145">
        <f>[1]Spelers!F7</f>
        <v>0.433</v>
      </c>
      <c r="D28" s="146">
        <v>3</v>
      </c>
      <c r="E28" s="146">
        <v>9</v>
      </c>
      <c r="F28" s="145">
        <f>E28/H28</f>
        <v>0.3</v>
      </c>
      <c r="G28" s="147">
        <f t="shared" si="1"/>
        <v>0.69284064665127021</v>
      </c>
      <c r="H28" s="146">
        <v>30</v>
      </c>
      <c r="I28" s="148">
        <f>IF(E28&gt;0,AC28+AD28,"0")</f>
        <v>0</v>
      </c>
      <c r="J28" s="149" t="s">
        <v>47</v>
      </c>
      <c r="K28" s="148">
        <f>IF(O28&gt;0,AE28+AF28,"0")</f>
        <v>2</v>
      </c>
      <c r="L28" s="144" t="str">
        <f>[1]Spelers!D5</f>
        <v>Wietje Kaethoven</v>
      </c>
      <c r="M28" s="145">
        <f>[1]Spelers!F5</f>
        <v>0.63300000000000001</v>
      </c>
      <c r="N28" s="146">
        <v>3</v>
      </c>
      <c r="O28" s="146">
        <v>14</v>
      </c>
      <c r="P28" s="145">
        <f>O28/H28</f>
        <v>0.46666666666666667</v>
      </c>
      <c r="Q28" s="147">
        <f t="shared" si="2"/>
        <v>0.73723012111637709</v>
      </c>
      <c r="R28" s="158"/>
      <c r="S28" s="158"/>
      <c r="T28" s="158"/>
      <c r="U28" s="158"/>
      <c r="V28" s="158"/>
      <c r="W28" s="158"/>
      <c r="X28" s="158"/>
      <c r="Y28" s="158"/>
      <c r="AA28" s="196" t="str">
        <f>IF(H28&gt;0,("1"),"0")</f>
        <v>1</v>
      </c>
      <c r="AC28" s="197" t="str">
        <f>IF(G28&gt;Q28,"2",IF(G28=Q28,"1",IF(G28&lt;Q28,"0","")))</f>
        <v>0</v>
      </c>
      <c r="AD28" s="198" t="str">
        <f>IF(F28&gt;=C28,("1"),"0")</f>
        <v>0</v>
      </c>
      <c r="AE28" s="197" t="str">
        <f>IF(Q28&gt;G28,"2",IF(Q28=G28,"1",IF(Q28&lt;G28,"0","")))</f>
        <v>2</v>
      </c>
      <c r="AF28" s="198" t="str">
        <f>IF(P28&gt;=M28,("1"),"0")</f>
        <v>0</v>
      </c>
    </row>
    <row r="29" spans="1:45" ht="18" thickBot="1" x14ac:dyDescent="0.35">
      <c r="A29" s="143" t="s">
        <v>82</v>
      </c>
      <c r="B29" s="144" t="str">
        <f>[1]Spelers!D8</f>
        <v>Maarten v Gompel</v>
      </c>
      <c r="C29" s="145">
        <f>[1]Spelers!F8</f>
        <v>0.4</v>
      </c>
      <c r="D29" s="146">
        <v>3</v>
      </c>
      <c r="E29" s="146">
        <v>12</v>
      </c>
      <c r="F29" s="145">
        <f>E29/H29</f>
        <v>0.4</v>
      </c>
      <c r="G29" s="147">
        <f t="shared" si="1"/>
        <v>1</v>
      </c>
      <c r="H29" s="146">
        <v>30</v>
      </c>
      <c r="I29" s="148">
        <f>IF(E29&gt;0,AC29+AD29,"0")</f>
        <v>3</v>
      </c>
      <c r="J29" s="149" t="s">
        <v>47</v>
      </c>
      <c r="K29" s="148">
        <f>IF(O29&gt;0,AE29+AF29,"0")</f>
        <v>0</v>
      </c>
      <c r="L29" s="144" t="str">
        <f>[1]Spelers!D4</f>
        <v>Ad Vermeer</v>
      </c>
      <c r="M29" s="145">
        <f>[1]Spelers!F4</f>
        <v>0.83299999999999996</v>
      </c>
      <c r="N29" s="146">
        <v>4</v>
      </c>
      <c r="O29" s="146">
        <v>16</v>
      </c>
      <c r="P29" s="145">
        <f>O29/H29</f>
        <v>0.53333333333333333</v>
      </c>
      <c r="Q29" s="147">
        <f t="shared" si="2"/>
        <v>0.64025610244097642</v>
      </c>
      <c r="R29" s="158"/>
      <c r="S29" s="158"/>
      <c r="T29" s="158"/>
      <c r="U29" s="158"/>
      <c r="V29" s="158"/>
      <c r="W29" s="158"/>
      <c r="X29" s="158"/>
      <c r="Y29" s="158"/>
      <c r="AA29" s="196" t="str">
        <f>IF(H29&gt;0,("1"),"0")</f>
        <v>1</v>
      </c>
      <c r="AC29" s="197" t="str">
        <f>IF(G29&gt;Q29,"2",IF(G29=Q29,"1",IF(G29&lt;Q29,"0","")))</f>
        <v>2</v>
      </c>
      <c r="AD29" s="198" t="str">
        <f>IF(F29&gt;=C29,("1"),"0")</f>
        <v>1</v>
      </c>
      <c r="AE29" s="197" t="str">
        <f>IF(Q29&gt;G29,"2",IF(Q29=G29,"1",IF(Q29&lt;G29,"0","")))</f>
        <v>0</v>
      </c>
      <c r="AF29" s="198" t="str">
        <f>IF(P29&gt;=M29,("1"),"0")</f>
        <v>0</v>
      </c>
    </row>
    <row r="30" spans="1:45" ht="18" thickBot="1" x14ac:dyDescent="0.35">
      <c r="A30" s="143"/>
      <c r="B30" s="144" t="str">
        <f>[1]Spelers!D9</f>
        <v>Rens van Herpt</v>
      </c>
      <c r="C30" s="145">
        <f>[1]Spelers!F9</f>
        <v>0.4</v>
      </c>
      <c r="D30" s="146">
        <v>3</v>
      </c>
      <c r="E30" s="146">
        <v>13</v>
      </c>
      <c r="F30" s="145">
        <f>E30/H30</f>
        <v>0.43333333333333335</v>
      </c>
      <c r="G30" s="147">
        <f t="shared" si="1"/>
        <v>1.0833333333333333</v>
      </c>
      <c r="H30" s="146">
        <v>30</v>
      </c>
      <c r="I30" s="148">
        <f>IF(E30&gt;0,AC30+AD30,"0")</f>
        <v>3</v>
      </c>
      <c r="J30" s="149" t="s">
        <v>47</v>
      </c>
      <c r="K30" s="148">
        <f>IF(O30&gt;0,AE30+AF30,"0")</f>
        <v>1</v>
      </c>
      <c r="L30" s="144" t="str">
        <f>[1]Spelers!D12</f>
        <v>Jan Minnen</v>
      </c>
      <c r="M30" s="145">
        <f>[1]Spelers!F12</f>
        <v>0.33300000000000002</v>
      </c>
      <c r="N30" s="146">
        <v>2</v>
      </c>
      <c r="O30" s="146">
        <v>10</v>
      </c>
      <c r="P30" s="145">
        <f>O30/H30</f>
        <v>0.33333333333333331</v>
      </c>
      <c r="Q30" s="147">
        <f t="shared" si="2"/>
        <v>1.0010010010010009</v>
      </c>
      <c r="R30" s="158"/>
      <c r="S30" s="158"/>
      <c r="T30" s="158"/>
      <c r="U30" s="158"/>
      <c r="V30" s="158"/>
      <c r="W30" s="158"/>
      <c r="X30" s="158"/>
      <c r="Y30" s="158"/>
      <c r="AA30" s="196" t="str">
        <f>IF(H30&gt;0,("1"),"0")</f>
        <v>1</v>
      </c>
      <c r="AC30" s="197" t="str">
        <f>IF(G30&gt;Q30,"2",IF(G30=Q30,"1",IF(G30&lt;Q30,"0","")))</f>
        <v>2</v>
      </c>
      <c r="AD30" s="198" t="str">
        <f>IF(F30&gt;=C30,("1"),"0")</f>
        <v>1</v>
      </c>
      <c r="AE30" s="197" t="str">
        <f>IF(Q30&gt;G30,"2",IF(Q30=G30,"1",IF(Q30&lt;G30,"0","")))</f>
        <v>0</v>
      </c>
      <c r="AF30" s="198" t="str">
        <f>IF(P30&gt;=M30,("1"),"0")</f>
        <v>1</v>
      </c>
    </row>
    <row r="31" spans="1:45" ht="17.399999999999999" x14ac:dyDescent="0.3">
      <c r="A31" s="143"/>
      <c r="B31" s="144" t="str">
        <f>[1]Spelers!D10</f>
        <v>Simon Lavrijsen</v>
      </c>
      <c r="C31" s="145">
        <f>[1]Spelers!F10</f>
        <v>0.4</v>
      </c>
      <c r="D31" s="146">
        <v>3</v>
      </c>
      <c r="E31" s="146">
        <v>10</v>
      </c>
      <c r="F31" s="145">
        <f>E31/H31</f>
        <v>0.33333333333333331</v>
      </c>
      <c r="G31" s="147">
        <f t="shared" si="1"/>
        <v>0.83333333333333326</v>
      </c>
      <c r="H31" s="146">
        <v>30</v>
      </c>
      <c r="I31" s="148">
        <f>IF(E31&gt;0,AC31+AD31,"0")</f>
        <v>2</v>
      </c>
      <c r="J31" s="149" t="s">
        <v>47</v>
      </c>
      <c r="K31" s="148">
        <f>IF(O31&gt;0,AE31+AF31,"0")</f>
        <v>0</v>
      </c>
      <c r="L31" s="144" t="str">
        <f>[1]Spelers!D11</f>
        <v>Frie van Herk</v>
      </c>
      <c r="M31" s="145">
        <f>[1]Spelers!F11</f>
        <v>0.4</v>
      </c>
      <c r="N31" s="146">
        <v>2</v>
      </c>
      <c r="O31" s="146">
        <v>6</v>
      </c>
      <c r="P31" s="145">
        <f>O31/H31</f>
        <v>0.2</v>
      </c>
      <c r="Q31" s="147">
        <f t="shared" si="2"/>
        <v>0.5</v>
      </c>
      <c r="R31" s="158"/>
      <c r="S31" s="158"/>
      <c r="T31" s="158"/>
      <c r="U31" s="158"/>
      <c r="V31" s="158"/>
      <c r="W31" s="158"/>
      <c r="X31" s="158"/>
      <c r="Y31" s="158"/>
      <c r="AA31" s="196" t="str">
        <f>IF(H31&gt;0,("1"),"0")</f>
        <v>1</v>
      </c>
      <c r="AC31" s="197" t="str">
        <f>IF(G31&gt;Q31,"2",IF(G31=Q31,"1",IF(G31&lt;Q31,"0","")))</f>
        <v>2</v>
      </c>
      <c r="AD31" s="198" t="str">
        <f>IF(F31&gt;=C31,("1"),"0")</f>
        <v>0</v>
      </c>
      <c r="AE31" s="197" t="str">
        <f>IF(Q31&gt;G31,"2",IF(Q31=G31,"1",IF(Q31&lt;G31,"0","")))</f>
        <v>0</v>
      </c>
      <c r="AF31" s="198" t="str">
        <f>IF(P31&gt;=M31,("1"),"0")</f>
        <v>0</v>
      </c>
    </row>
    <row r="32" spans="1:45" ht="18" thickBot="1" x14ac:dyDescent="0.35">
      <c r="A32" s="151"/>
      <c r="B32" s="152"/>
      <c r="C32" s="153"/>
      <c r="D32" s="154"/>
      <c r="E32" s="154"/>
      <c r="F32" s="153"/>
      <c r="G32" s="155"/>
      <c r="H32" s="154"/>
      <c r="I32" s="156"/>
      <c r="J32" s="157"/>
      <c r="K32" s="156"/>
      <c r="L32" s="152"/>
      <c r="M32" s="153"/>
      <c r="N32" s="154"/>
      <c r="O32" s="154"/>
      <c r="P32" s="153"/>
      <c r="Q32" s="155"/>
      <c r="R32" s="158"/>
      <c r="S32" s="158"/>
      <c r="T32" s="158"/>
      <c r="U32" s="158"/>
      <c r="V32" s="158"/>
      <c r="W32" s="158"/>
      <c r="X32" s="158"/>
      <c r="Y32" s="158"/>
      <c r="AC32" s="197"/>
      <c r="AD32" s="198"/>
      <c r="AE32" s="197"/>
      <c r="AF32" s="198"/>
    </row>
    <row r="33" spans="1:32" ht="18" thickBot="1" x14ac:dyDescent="0.35">
      <c r="A33" s="143"/>
      <c r="B33" s="144" t="str">
        <f>[1]Spelers!D13</f>
        <v>Jan Zijlmans</v>
      </c>
      <c r="C33" s="145">
        <f>[1]Spelers!F13</f>
        <v>0.33300000000000002</v>
      </c>
      <c r="D33" s="146">
        <v>2</v>
      </c>
      <c r="E33" s="146">
        <v>9</v>
      </c>
      <c r="F33" s="145">
        <f t="shared" ref="F33:F43" si="4">E33/H33</f>
        <v>0.3</v>
      </c>
      <c r="G33" s="147">
        <f t="shared" si="1"/>
        <v>0.9009009009009008</v>
      </c>
      <c r="H33" s="146">
        <v>30</v>
      </c>
      <c r="I33" s="148">
        <f>IF(E33&gt;0,AC33+AD33,"0")</f>
        <v>2</v>
      </c>
      <c r="J33" s="149" t="s">
        <v>47</v>
      </c>
      <c r="K33" s="148">
        <f>IF(O33&gt;0,AE33+AF33,"0")</f>
        <v>0</v>
      </c>
      <c r="L33" s="144" t="str">
        <f>[1]Spelers!D11</f>
        <v>Frie van Herk</v>
      </c>
      <c r="M33" s="145">
        <f>[1]Spelers!F11</f>
        <v>0.4</v>
      </c>
      <c r="N33" s="146">
        <v>1</v>
      </c>
      <c r="O33" s="146">
        <v>4</v>
      </c>
      <c r="P33" s="145">
        <f t="shared" ref="P33:P43" si="5">O33/H33</f>
        <v>0.13333333333333333</v>
      </c>
      <c r="Q33" s="147">
        <f t="shared" si="2"/>
        <v>0.33333333333333331</v>
      </c>
      <c r="R33" s="158"/>
      <c r="S33" s="158"/>
      <c r="T33" s="158"/>
      <c r="U33" s="158"/>
      <c r="V33" s="158"/>
      <c r="W33" s="158"/>
      <c r="X33" s="158"/>
      <c r="Y33" s="158"/>
      <c r="AA33" s="196" t="str">
        <f>IF(H33&gt;0,("1"),"0")</f>
        <v>1</v>
      </c>
      <c r="AC33" s="197" t="str">
        <f>IF(G33&gt;Q33,"2",IF(G33=Q33,"1",IF(G33&lt;Q33,"0","")))</f>
        <v>2</v>
      </c>
      <c r="AD33" s="198" t="str">
        <f>IF(F33&gt;=C33,("1"),"0")</f>
        <v>0</v>
      </c>
      <c r="AE33" s="197" t="str">
        <f>IF(Q33&gt;G33,"2",IF(Q33=G33,"1",IF(Q33&lt;G33,"0","")))</f>
        <v>0</v>
      </c>
      <c r="AF33" s="198" t="str">
        <f>IF(P33&gt;=M33,("1"),"0")</f>
        <v>0</v>
      </c>
    </row>
    <row r="34" spans="1:32" ht="18" thickBot="1" x14ac:dyDescent="0.35">
      <c r="A34" s="143"/>
      <c r="B34" s="144" t="str">
        <f>[1]Spelers!D12</f>
        <v>Jan Minnen</v>
      </c>
      <c r="C34" s="145">
        <f>[1]Spelers!F12</f>
        <v>0.33300000000000002</v>
      </c>
      <c r="D34" s="146">
        <v>2</v>
      </c>
      <c r="E34" s="146">
        <v>11</v>
      </c>
      <c r="F34" s="145">
        <f t="shared" si="4"/>
        <v>0.36666666666666664</v>
      </c>
      <c r="G34" s="147">
        <f t="shared" si="1"/>
        <v>1.1011011011011009</v>
      </c>
      <c r="H34" s="146">
        <v>30</v>
      </c>
      <c r="I34" s="148">
        <f>IF(E34&gt;0,AC34+AD34,"0")</f>
        <v>1</v>
      </c>
      <c r="J34" s="149" t="s">
        <v>47</v>
      </c>
      <c r="K34" s="148">
        <f>IF(O34&gt;0,AE34+AF34,"0")</f>
        <v>3</v>
      </c>
      <c r="L34" s="144" t="str">
        <f>[1]Spelers!D10</f>
        <v>Simon Lavrijsen</v>
      </c>
      <c r="M34" s="145">
        <f>[1]Spelers!F10</f>
        <v>0.4</v>
      </c>
      <c r="N34" s="146">
        <v>4</v>
      </c>
      <c r="O34" s="146">
        <v>21</v>
      </c>
      <c r="P34" s="145">
        <f t="shared" si="5"/>
        <v>0.7</v>
      </c>
      <c r="Q34" s="147">
        <f t="shared" si="2"/>
        <v>1.7499999999999998</v>
      </c>
      <c r="R34" s="158"/>
      <c r="S34" s="158"/>
      <c r="T34" s="158"/>
      <c r="U34" s="158"/>
      <c r="V34" s="158"/>
      <c r="W34" s="158"/>
      <c r="X34" s="158"/>
      <c r="Y34" s="158"/>
      <c r="AA34" s="196" t="str">
        <f>IF(H34&gt;0,("1"),"0")</f>
        <v>1</v>
      </c>
      <c r="AC34" s="197" t="str">
        <f>IF(G34&gt;Q34,"2",IF(G34=Q34,"1",IF(G34&lt;Q34,"0","")))</f>
        <v>0</v>
      </c>
      <c r="AD34" s="198" t="str">
        <f>IF(F34&gt;=C34,("1"),"0")</f>
        <v>1</v>
      </c>
      <c r="AE34" s="197" t="str">
        <f>IF(Q34&gt;G34,"2",IF(Q34=G34,"1",IF(Q34&lt;G34,"0","")))</f>
        <v>2</v>
      </c>
      <c r="AF34" s="198" t="str">
        <f>IF(P34&gt;=M34,("1"),"0")</f>
        <v>1</v>
      </c>
    </row>
    <row r="35" spans="1:32" ht="18" thickBot="1" x14ac:dyDescent="0.35">
      <c r="A35" s="143" t="s">
        <v>83</v>
      </c>
      <c r="B35" s="144" t="str">
        <f>[1]Spelers!D4</f>
        <v>Ad Vermeer</v>
      </c>
      <c r="C35" s="145">
        <f>[1]Spelers!F4</f>
        <v>0.83299999999999996</v>
      </c>
      <c r="D35" s="146">
        <v>3</v>
      </c>
      <c r="E35" s="146">
        <v>25</v>
      </c>
      <c r="F35" s="145">
        <f t="shared" si="4"/>
        <v>0.83333333333333337</v>
      </c>
      <c r="G35" s="147">
        <f t="shared" si="1"/>
        <v>1.0004001600640258</v>
      </c>
      <c r="H35" s="146">
        <v>30</v>
      </c>
      <c r="I35" s="148">
        <f>IF(E35&gt;0,AC35+AD35,"0")</f>
        <v>1</v>
      </c>
      <c r="J35" s="149" t="s">
        <v>47</v>
      </c>
      <c r="K35" s="148">
        <f>IF(O35&gt;0,AE35+AF35,"0")</f>
        <v>3</v>
      </c>
      <c r="L35" s="144" t="str">
        <f>[1]Spelers!D9</f>
        <v>Rens van Herpt</v>
      </c>
      <c r="M35" s="145">
        <f>[1]Spelers!F9</f>
        <v>0.4</v>
      </c>
      <c r="N35" s="146">
        <v>3</v>
      </c>
      <c r="O35" s="146">
        <v>18</v>
      </c>
      <c r="P35" s="145">
        <f t="shared" si="5"/>
        <v>0.6</v>
      </c>
      <c r="Q35" s="147">
        <f t="shared" si="2"/>
        <v>1.4999999999999998</v>
      </c>
      <c r="R35" s="158"/>
      <c r="S35" s="158"/>
      <c r="T35" s="158"/>
      <c r="U35" s="158"/>
      <c r="V35" s="158"/>
      <c r="W35" s="158"/>
      <c r="X35" s="158"/>
      <c r="Y35" s="158"/>
      <c r="AA35" s="196" t="str">
        <f>IF(H35&gt;0,("1"),"0")</f>
        <v>1</v>
      </c>
      <c r="AC35" s="197" t="str">
        <f>IF(G35&gt;Q35,"2",IF(G35=Q35,"1",IF(G35&lt;Q35,"0","")))</f>
        <v>0</v>
      </c>
      <c r="AD35" s="198" t="str">
        <f>IF(F35&gt;=C35,("1"),"0")</f>
        <v>1</v>
      </c>
      <c r="AE35" s="197" t="str">
        <f>IF(Q35&gt;G35,"2",IF(Q35=G35,"1",IF(Q35&lt;G35,"0","")))</f>
        <v>2</v>
      </c>
      <c r="AF35" s="198" t="str">
        <f>IF(P35&gt;=M35,("1"),"0")</f>
        <v>1</v>
      </c>
    </row>
    <row r="36" spans="1:32" ht="18" thickBot="1" x14ac:dyDescent="0.35">
      <c r="A36" s="143"/>
      <c r="B36" s="144" t="str">
        <f>[1]Spelers!D5</f>
        <v>Wietje Kaethoven</v>
      </c>
      <c r="C36" s="145">
        <f>[1]Spelers!F5</f>
        <v>0.63300000000000001</v>
      </c>
      <c r="D36" s="146">
        <v>4</v>
      </c>
      <c r="E36" s="146">
        <v>21</v>
      </c>
      <c r="F36" s="145">
        <f t="shared" si="4"/>
        <v>0.7</v>
      </c>
      <c r="G36" s="147">
        <f t="shared" si="1"/>
        <v>1.1058451816745656</v>
      </c>
      <c r="H36" s="146">
        <v>30</v>
      </c>
      <c r="I36" s="148">
        <f>IF(E36&gt;0,AC36+AD36,"0")</f>
        <v>3</v>
      </c>
      <c r="J36" s="149" t="s">
        <v>47</v>
      </c>
      <c r="K36" s="148">
        <f>IF(O36&gt;0,AE36+AF36,"0")</f>
        <v>0</v>
      </c>
      <c r="L36" s="144" t="str">
        <f>[1]Spelers!D8</f>
        <v>Maarten v Gompel</v>
      </c>
      <c r="M36" s="145">
        <f>[1]Spelers!F8</f>
        <v>0.4</v>
      </c>
      <c r="N36" s="146">
        <v>2</v>
      </c>
      <c r="O36" s="146">
        <v>8</v>
      </c>
      <c r="P36" s="145">
        <f t="shared" si="5"/>
        <v>0.26666666666666666</v>
      </c>
      <c r="Q36" s="147">
        <f t="shared" si="2"/>
        <v>0.66666666666666663</v>
      </c>
      <c r="R36" s="158"/>
      <c r="S36" s="158"/>
      <c r="T36" s="158"/>
      <c r="U36" s="158"/>
      <c r="V36" s="158"/>
      <c r="W36" s="158"/>
      <c r="X36" s="158"/>
      <c r="Y36" s="158"/>
      <c r="AA36" s="196" t="str">
        <f>IF(H36&gt;0,("1"),"0")</f>
        <v>1</v>
      </c>
      <c r="AC36" s="197" t="str">
        <f>IF(G36&gt;Q36,"2",IF(G36=Q36,"1",IF(G36&lt;Q36,"0","")))</f>
        <v>2</v>
      </c>
      <c r="AD36" s="198" t="str">
        <f>IF(F36&gt;=C36,("1"),"0")</f>
        <v>1</v>
      </c>
      <c r="AE36" s="197" t="str">
        <f>IF(Q36&gt;G36,"2",IF(Q36=G36,"1",IF(Q36&lt;G36,"0","")))</f>
        <v>0</v>
      </c>
      <c r="AF36" s="198" t="str">
        <f>IF(P36&gt;=M36,("1"),"0")</f>
        <v>0</v>
      </c>
    </row>
    <row r="37" spans="1:32" ht="17.399999999999999" x14ac:dyDescent="0.3">
      <c r="A37" s="143"/>
      <c r="B37" s="144" t="str">
        <f>[1]Spelers!D6</f>
        <v>Rinus v Bommel</v>
      </c>
      <c r="C37" s="145">
        <f>[1]Spelers!F6</f>
        <v>0.46600000000000003</v>
      </c>
      <c r="D37" s="146">
        <v>3</v>
      </c>
      <c r="E37" s="146">
        <v>11</v>
      </c>
      <c r="F37" s="145">
        <f t="shared" si="4"/>
        <v>0.36666666666666664</v>
      </c>
      <c r="G37" s="147">
        <f t="shared" si="1"/>
        <v>0.7868383404864091</v>
      </c>
      <c r="H37" s="146">
        <v>30</v>
      </c>
      <c r="I37" s="148">
        <f>IF(E37&gt;0,AC37+AD37,"0")</f>
        <v>0</v>
      </c>
      <c r="J37" s="149" t="s">
        <v>47</v>
      </c>
      <c r="K37" s="148">
        <f>IF(O37&gt;0,AE37+AF37,"0")</f>
        <v>2</v>
      </c>
      <c r="L37" s="144" t="str">
        <f>[1]Spelers!D7</f>
        <v>Ad Kokx</v>
      </c>
      <c r="M37" s="145">
        <f>[1]Spelers!F7</f>
        <v>0.433</v>
      </c>
      <c r="N37" s="146">
        <v>2</v>
      </c>
      <c r="O37" s="146">
        <v>12</v>
      </c>
      <c r="P37" s="145">
        <f t="shared" si="5"/>
        <v>0.4</v>
      </c>
      <c r="Q37" s="147">
        <f t="shared" si="2"/>
        <v>0.92378752886836035</v>
      </c>
      <c r="R37" s="158"/>
      <c r="S37" s="158"/>
      <c r="T37" s="158"/>
      <c r="U37" s="158"/>
      <c r="V37" s="158"/>
      <c r="W37" s="158"/>
      <c r="X37" s="158"/>
      <c r="Y37" s="158"/>
      <c r="AA37" s="196" t="str">
        <f>IF(H37&gt;0,("1"),"0")</f>
        <v>1</v>
      </c>
      <c r="AC37" s="197" t="str">
        <f>IF(G37&gt;Q37,"2",IF(G37=Q37,"1",IF(G37&lt;Q37,"0","")))</f>
        <v>0</v>
      </c>
      <c r="AD37" s="198" t="str">
        <f>IF(F37&gt;=C37,("1"),"0")</f>
        <v>0</v>
      </c>
      <c r="AE37" s="197" t="str">
        <f>IF(Q37&gt;G37,"2",IF(Q37=G37,"1",IF(Q37&lt;G37,"0","")))</f>
        <v>2</v>
      </c>
      <c r="AF37" s="198" t="str">
        <f>IF(P37&gt;=M37,("1"),"0")</f>
        <v>0</v>
      </c>
    </row>
    <row r="38" spans="1:32" ht="18" thickBot="1" x14ac:dyDescent="0.35">
      <c r="A38" s="151"/>
      <c r="B38" s="152"/>
      <c r="C38" s="153"/>
      <c r="D38" s="154"/>
      <c r="E38" s="154"/>
      <c r="F38" s="153"/>
      <c r="G38" s="155"/>
      <c r="H38" s="154"/>
      <c r="I38" s="156"/>
      <c r="J38" s="157"/>
      <c r="K38" s="156"/>
      <c r="L38" s="152"/>
      <c r="M38" s="153"/>
      <c r="N38" s="154"/>
      <c r="O38" s="154"/>
      <c r="P38" s="153"/>
      <c r="Q38" s="155"/>
      <c r="R38" s="158"/>
      <c r="S38" s="158"/>
      <c r="T38" s="158"/>
      <c r="U38" s="158"/>
      <c r="V38" s="158"/>
      <c r="W38" s="158"/>
      <c r="X38" s="158"/>
      <c r="Y38" s="158"/>
      <c r="AC38" s="197"/>
      <c r="AD38" s="198"/>
      <c r="AE38" s="197"/>
      <c r="AF38" s="198"/>
    </row>
    <row r="39" spans="1:32" ht="18" thickBot="1" x14ac:dyDescent="0.35">
      <c r="A39" s="143"/>
      <c r="B39" s="144" t="str">
        <f>[1]Spelers!D7</f>
        <v>Ad Kokx</v>
      </c>
      <c r="C39" s="145">
        <f>[1]Spelers!F7</f>
        <v>0.433</v>
      </c>
      <c r="D39" s="146">
        <v>3</v>
      </c>
      <c r="E39" s="146">
        <v>13</v>
      </c>
      <c r="F39" s="145">
        <f t="shared" si="4"/>
        <v>0.43333333333333335</v>
      </c>
      <c r="G39" s="147">
        <f t="shared" si="1"/>
        <v>1.0007698229407236</v>
      </c>
      <c r="H39" s="146">
        <v>30</v>
      </c>
      <c r="I39" s="148">
        <f>IF(E39&gt;0,AC39+AD39,"0")</f>
        <v>3</v>
      </c>
      <c r="J39" s="149" t="s">
        <v>47</v>
      </c>
      <c r="K39" s="148">
        <f>IF(O39&gt;0,AE39+AF39,"0")</f>
        <v>0</v>
      </c>
      <c r="L39" s="144" t="str">
        <f>[1]Spelers!D13</f>
        <v>Jan Zijlmans</v>
      </c>
      <c r="M39" s="145">
        <f>[1]Spelers!F13</f>
        <v>0.33300000000000002</v>
      </c>
      <c r="N39" s="146">
        <v>1</v>
      </c>
      <c r="O39" s="146">
        <v>9</v>
      </c>
      <c r="P39" s="145">
        <f t="shared" si="5"/>
        <v>0.3</v>
      </c>
      <c r="Q39" s="147">
        <f t="shared" si="2"/>
        <v>0.9009009009009008</v>
      </c>
      <c r="R39" s="158"/>
      <c r="S39" s="158"/>
      <c r="T39" s="158"/>
      <c r="U39" s="158"/>
      <c r="V39" s="158"/>
      <c r="W39" s="158"/>
      <c r="X39" s="158"/>
      <c r="Y39" s="158"/>
      <c r="AA39" s="196" t="str">
        <f>IF(H39&gt;0,("1"),"0")</f>
        <v>1</v>
      </c>
      <c r="AC39" s="197" t="str">
        <f>IF(G39&gt;Q39,"2",IF(G39=Q39,"1",IF(G39&lt;Q39,"0","")))</f>
        <v>2</v>
      </c>
      <c r="AD39" s="198" t="str">
        <f>IF(F39&gt;=C39,("1"),"0")</f>
        <v>1</v>
      </c>
      <c r="AE39" s="197" t="str">
        <f>IF(Q39&gt;G39,"2",IF(Q39=G39,"1",IF(Q39&lt;G39,"0","")))</f>
        <v>0</v>
      </c>
      <c r="AF39" s="198" t="str">
        <f>IF(P39&gt;=M39,("1"),"0")</f>
        <v>0</v>
      </c>
    </row>
    <row r="40" spans="1:32" ht="18" thickBot="1" x14ac:dyDescent="0.35">
      <c r="A40" s="143"/>
      <c r="B40" s="144" t="str">
        <f>[1]Spelers!D8</f>
        <v>Maarten v Gompel</v>
      </c>
      <c r="C40" s="145">
        <f>[1]Spelers!F8</f>
        <v>0.4</v>
      </c>
      <c r="D40" s="146">
        <v>2</v>
      </c>
      <c r="E40" s="146">
        <v>6</v>
      </c>
      <c r="F40" s="145">
        <f t="shared" si="4"/>
        <v>0.2</v>
      </c>
      <c r="G40" s="147">
        <f t="shared" si="1"/>
        <v>0.5</v>
      </c>
      <c r="H40" s="146">
        <v>30</v>
      </c>
      <c r="I40" s="148">
        <f>IF(E40&gt;0,AC40+AD40,"0")</f>
        <v>0</v>
      </c>
      <c r="J40" s="149" t="s">
        <v>47</v>
      </c>
      <c r="K40" s="148">
        <f>IF(O40&gt;0,AE40+AF40,"0")</f>
        <v>3</v>
      </c>
      <c r="L40" s="144" t="str">
        <f>[1]Spelers!D6</f>
        <v>Rinus v Bommel</v>
      </c>
      <c r="M40" s="145">
        <f>[1]Spelers!F6</f>
        <v>0.46600000000000003</v>
      </c>
      <c r="N40" s="146">
        <v>7</v>
      </c>
      <c r="O40" s="146">
        <v>18</v>
      </c>
      <c r="P40" s="145">
        <f t="shared" si="5"/>
        <v>0.6</v>
      </c>
      <c r="Q40" s="147">
        <f t="shared" si="2"/>
        <v>1.2875536480686693</v>
      </c>
      <c r="R40" s="158"/>
      <c r="S40" s="158"/>
      <c r="T40" s="158"/>
      <c r="U40" s="158"/>
      <c r="V40" s="158"/>
      <c r="W40" s="158"/>
      <c r="X40" s="158"/>
      <c r="Y40" s="158"/>
      <c r="AA40" s="196" t="str">
        <f>IF(H40&gt;0,("1"),"0")</f>
        <v>1</v>
      </c>
      <c r="AC40" s="197" t="str">
        <f>IF(G40&gt;Q40,"2",IF(G40=Q40,"1",IF(G40&lt;Q40,"0","")))</f>
        <v>0</v>
      </c>
      <c r="AD40" s="198" t="str">
        <f>IF(F40&gt;=C40,("1"),"0")</f>
        <v>0</v>
      </c>
      <c r="AE40" s="197" t="str">
        <f>IF(Q40&gt;G40,"2",IF(Q40=G40,"1",IF(Q40&lt;G40,"0","")))</f>
        <v>2</v>
      </c>
      <c r="AF40" s="198" t="str">
        <f>IF(P40&gt;=M40,("1"),"0")</f>
        <v>1</v>
      </c>
    </row>
    <row r="41" spans="1:32" ht="18" thickBot="1" x14ac:dyDescent="0.35">
      <c r="A41" s="143" t="s">
        <v>84</v>
      </c>
      <c r="B41" s="144" t="str">
        <f>[1]Spelers!D9</f>
        <v>Rens van Herpt</v>
      </c>
      <c r="C41" s="145">
        <f>[1]Spelers!F9</f>
        <v>0.4</v>
      </c>
      <c r="D41" s="146">
        <v>2</v>
      </c>
      <c r="E41" s="146">
        <v>8</v>
      </c>
      <c r="F41" s="145">
        <f t="shared" si="4"/>
        <v>0.26666666666666666</v>
      </c>
      <c r="G41" s="147">
        <f t="shared" si="1"/>
        <v>0.66666666666666663</v>
      </c>
      <c r="H41" s="146">
        <v>30</v>
      </c>
      <c r="I41" s="148">
        <f>IF(E41&gt;0,AC41+AD41,"0")</f>
        <v>0</v>
      </c>
      <c r="J41" s="149" t="s">
        <v>47</v>
      </c>
      <c r="K41" s="148">
        <f>IF(O41&gt;0,AE41+AF41,"0")</f>
        <v>2</v>
      </c>
      <c r="L41" s="144" t="str">
        <f>[1]Spelers!D5</f>
        <v>Wietje Kaethoven</v>
      </c>
      <c r="M41" s="145">
        <f>[1]Spelers!F5</f>
        <v>0.63300000000000001</v>
      </c>
      <c r="N41" s="146">
        <v>3</v>
      </c>
      <c r="O41" s="146">
        <v>18</v>
      </c>
      <c r="P41" s="145">
        <f t="shared" si="5"/>
        <v>0.6</v>
      </c>
      <c r="Q41" s="147">
        <f t="shared" si="2"/>
        <v>0.94786729857819896</v>
      </c>
      <c r="R41" s="158"/>
      <c r="S41" s="158"/>
      <c r="T41" s="158"/>
      <c r="U41" s="158"/>
      <c r="V41" s="158"/>
      <c r="W41" s="158"/>
      <c r="X41" s="158"/>
      <c r="Y41" s="158"/>
      <c r="AA41" s="196" t="str">
        <f>IF(H41&gt;0,("1"),"0")</f>
        <v>1</v>
      </c>
      <c r="AC41" s="197" t="str">
        <f>IF(G41&gt;Q41,"2",IF(G41=Q41,"1",IF(G41&lt;Q41,"0","")))</f>
        <v>0</v>
      </c>
      <c r="AD41" s="198" t="str">
        <f>IF(F41&gt;=C41,("1"),"0")</f>
        <v>0</v>
      </c>
      <c r="AE41" s="197" t="str">
        <f>IF(Q41&gt;G41,"2",IF(Q41=G41,"1",IF(Q41&lt;G41,"0","")))</f>
        <v>2</v>
      </c>
      <c r="AF41" s="198" t="str">
        <f>IF(P41&gt;=M41,("1"),"0")</f>
        <v>0</v>
      </c>
    </row>
    <row r="42" spans="1:32" ht="18" thickBot="1" x14ac:dyDescent="0.35">
      <c r="A42" s="143"/>
      <c r="B42" s="144" t="str">
        <f>[1]Spelers!D10</f>
        <v>Simon Lavrijsen</v>
      </c>
      <c r="C42" s="145">
        <f>[1]Spelers!F10</f>
        <v>0.4</v>
      </c>
      <c r="D42" s="146">
        <v>3</v>
      </c>
      <c r="E42" s="146">
        <v>10</v>
      </c>
      <c r="F42" s="145">
        <f t="shared" si="4"/>
        <v>0.33333333333333331</v>
      </c>
      <c r="G42" s="147">
        <f t="shared" si="1"/>
        <v>0.83333333333333326</v>
      </c>
      <c r="H42" s="146">
        <v>30</v>
      </c>
      <c r="I42" s="148">
        <f>IF(E42&gt;0,AC42+AD42,"0")</f>
        <v>0</v>
      </c>
      <c r="J42" s="149" t="s">
        <v>47</v>
      </c>
      <c r="K42" s="148">
        <f>IF(O42&gt;0,AE42+AF42,"0")</f>
        <v>2</v>
      </c>
      <c r="L42" s="144" t="str">
        <f>[1]Spelers!D4</f>
        <v>Ad Vermeer</v>
      </c>
      <c r="M42" s="145">
        <f>[1]Spelers!F4</f>
        <v>0.83299999999999996</v>
      </c>
      <c r="N42" s="146">
        <v>7</v>
      </c>
      <c r="O42" s="146">
        <v>24</v>
      </c>
      <c r="P42" s="145">
        <f t="shared" si="5"/>
        <v>0.8</v>
      </c>
      <c r="Q42" s="147">
        <f t="shared" si="2"/>
        <v>0.96038415366146468</v>
      </c>
      <c r="R42" s="158"/>
      <c r="S42" s="158"/>
      <c r="T42" s="158"/>
      <c r="U42" s="158"/>
      <c r="V42" s="158"/>
      <c r="W42" s="158"/>
      <c r="X42" s="158"/>
      <c r="Y42" s="158"/>
      <c r="AA42" s="196" t="str">
        <f>IF(H42&gt;0,("1"),"0")</f>
        <v>1</v>
      </c>
      <c r="AC42" s="197" t="str">
        <f>IF(G42&gt;Q42,"2",IF(G42=Q42,"1",IF(G42&lt;Q42,"0","")))</f>
        <v>0</v>
      </c>
      <c r="AD42" s="198" t="str">
        <f>IF(F42&gt;=C42,("1"),"0")</f>
        <v>0</v>
      </c>
      <c r="AE42" s="197" t="str">
        <f>IF(Q42&gt;G42,"2",IF(Q42=G42,"1",IF(Q42&lt;G42,"0","")))</f>
        <v>2</v>
      </c>
      <c r="AF42" s="198" t="str">
        <f>IF(P42&gt;=M42,("1"),"0")</f>
        <v>0</v>
      </c>
    </row>
    <row r="43" spans="1:32" ht="17.399999999999999" x14ac:dyDescent="0.3">
      <c r="A43" s="143"/>
      <c r="B43" s="144" t="str">
        <f>[1]Spelers!D11</f>
        <v>Frie van Herk</v>
      </c>
      <c r="C43" s="145">
        <f>[1]Spelers!F11</f>
        <v>0.4</v>
      </c>
      <c r="D43" s="146">
        <v>2</v>
      </c>
      <c r="E43" s="146">
        <v>8</v>
      </c>
      <c r="F43" s="145">
        <f t="shared" si="4"/>
        <v>0.26666666666666666</v>
      </c>
      <c r="G43" s="147">
        <f t="shared" si="1"/>
        <v>0.66666666666666663</v>
      </c>
      <c r="H43" s="146">
        <v>30</v>
      </c>
      <c r="I43" s="148">
        <f>IF(E43&gt;0,AC43+AD43,"0")</f>
        <v>0</v>
      </c>
      <c r="J43" s="149" t="s">
        <v>47</v>
      </c>
      <c r="K43" s="148">
        <f>IF(O43&gt;0,AE43+AF43,"0")</f>
        <v>3</v>
      </c>
      <c r="L43" s="144" t="str">
        <f>[1]Spelers!D12</f>
        <v>Jan Minnen</v>
      </c>
      <c r="M43" s="145">
        <f>[1]Spelers!F12</f>
        <v>0.33300000000000002</v>
      </c>
      <c r="N43" s="146">
        <v>4</v>
      </c>
      <c r="O43" s="146">
        <v>11</v>
      </c>
      <c r="P43" s="145">
        <f t="shared" si="5"/>
        <v>0.36666666666666664</v>
      </c>
      <c r="Q43" s="147">
        <f t="shared" si="2"/>
        <v>1.1011011011011009</v>
      </c>
      <c r="R43" s="158"/>
      <c r="S43" s="158"/>
      <c r="T43" s="158"/>
      <c r="U43" s="158"/>
      <c r="V43" s="158"/>
      <c r="W43" s="158"/>
      <c r="X43" s="158"/>
      <c r="Y43" s="158"/>
      <c r="AA43" s="196" t="str">
        <f>IF(H43&gt;0,("1"),"0")</f>
        <v>1</v>
      </c>
      <c r="AC43" s="197" t="str">
        <f>IF(G43&gt;Q43,"2",IF(G43=Q43,"1",IF(G43&lt;Q43,"0","")))</f>
        <v>0</v>
      </c>
      <c r="AD43" s="198" t="str">
        <f>IF(F43&gt;=C43,("1"),"0")</f>
        <v>0</v>
      </c>
      <c r="AE43" s="197" t="str">
        <f>IF(Q43&gt;G43,"2",IF(Q43=G43,"1",IF(Q43&lt;G43,"0","")))</f>
        <v>2</v>
      </c>
      <c r="AF43" s="198" t="str">
        <f>IF(P43&gt;=M43,("1"),"0")</f>
        <v>1</v>
      </c>
    </row>
    <row r="44" spans="1:32" ht="18" thickBot="1" x14ac:dyDescent="0.35">
      <c r="A44" s="151"/>
      <c r="B44" s="152"/>
      <c r="C44" s="153"/>
      <c r="D44" s="154"/>
      <c r="E44" s="154"/>
      <c r="F44" s="153"/>
      <c r="G44" s="155"/>
      <c r="H44" s="154"/>
      <c r="I44" s="156"/>
      <c r="J44" s="157"/>
      <c r="K44" s="156"/>
      <c r="L44" s="152"/>
      <c r="M44" s="153"/>
      <c r="N44" s="154"/>
      <c r="O44" s="154"/>
      <c r="P44" s="153"/>
      <c r="Q44" s="155"/>
      <c r="R44" s="158"/>
      <c r="S44" s="158"/>
      <c r="T44" s="158"/>
      <c r="U44" s="158"/>
      <c r="V44" s="158"/>
      <c r="W44" s="158"/>
      <c r="X44" s="158"/>
      <c r="Y44" s="158"/>
      <c r="AC44" s="197"/>
      <c r="AD44" s="198"/>
      <c r="AE44" s="197"/>
      <c r="AF44" s="198"/>
    </row>
    <row r="45" spans="1:32" ht="18" thickBot="1" x14ac:dyDescent="0.35">
      <c r="A45" s="143"/>
      <c r="B45" s="144" t="str">
        <f>[1]Spelers!D13</f>
        <v>Jan Zijlmans</v>
      </c>
      <c r="C45" s="145">
        <f>[1]Spelers!F13</f>
        <v>0.33300000000000002</v>
      </c>
      <c r="D45" s="146">
        <v>2</v>
      </c>
      <c r="E45" s="146">
        <v>13</v>
      </c>
      <c r="F45" s="145">
        <f>E45/H45</f>
        <v>0.43333333333333335</v>
      </c>
      <c r="G45" s="147">
        <f t="shared" si="1"/>
        <v>1.3013013013013013</v>
      </c>
      <c r="H45" s="146">
        <v>30</v>
      </c>
      <c r="I45" s="148">
        <f>IF(E45&gt;0,AC45+AD45,"0")</f>
        <v>1</v>
      </c>
      <c r="J45" s="149" t="s">
        <v>47</v>
      </c>
      <c r="K45" s="148">
        <f>IF(O45&gt;0,AE45+AF45,"0")</f>
        <v>3</v>
      </c>
      <c r="L45" s="144" t="str">
        <f>[1]Spelers!D12</f>
        <v>Jan Minnen</v>
      </c>
      <c r="M45" s="145">
        <f>[1]Spelers!F12</f>
        <v>0.33300000000000002</v>
      </c>
      <c r="N45" s="146">
        <v>5</v>
      </c>
      <c r="O45" s="146">
        <v>14</v>
      </c>
      <c r="P45" s="145">
        <f>O45/H45</f>
        <v>0.46666666666666667</v>
      </c>
      <c r="Q45" s="147">
        <f t="shared" si="2"/>
        <v>1.4014014014014013</v>
      </c>
      <c r="R45" s="158"/>
      <c r="S45" s="158"/>
      <c r="T45" s="158"/>
      <c r="U45" s="158"/>
      <c r="V45" s="158"/>
      <c r="W45" s="158"/>
      <c r="X45" s="158"/>
      <c r="Y45" s="158"/>
      <c r="AA45" s="196" t="str">
        <f>IF(H45&gt;0,("1"),"0")</f>
        <v>1</v>
      </c>
      <c r="AC45" s="197" t="str">
        <f>IF(G45&gt;Q45,"2",IF(G45=Q45,"1",IF(G45&lt;Q45,"0","")))</f>
        <v>0</v>
      </c>
      <c r="AD45" s="198" t="str">
        <f>IF(F45&gt;=C45,("1"),"0")</f>
        <v>1</v>
      </c>
      <c r="AE45" s="197" t="str">
        <f>IF(Q45&gt;G45,"2",IF(Q45=G45,"1",IF(Q45&lt;G45,"0","")))</f>
        <v>2</v>
      </c>
      <c r="AF45" s="198" t="str">
        <f>IF(P45&gt;=M45,("1"),"0")</f>
        <v>1</v>
      </c>
    </row>
    <row r="46" spans="1:32" ht="18" thickBot="1" x14ac:dyDescent="0.35">
      <c r="A46" s="143"/>
      <c r="B46" s="144" t="str">
        <f>[1]Spelers!D4</f>
        <v>Ad Vermeer</v>
      </c>
      <c r="C46" s="145">
        <f>[1]Spelers!F4</f>
        <v>0.83299999999999996</v>
      </c>
      <c r="D46" s="146">
        <v>5</v>
      </c>
      <c r="E46" s="146">
        <v>20</v>
      </c>
      <c r="F46" s="145">
        <f>E46/H46</f>
        <v>0.66666666666666663</v>
      </c>
      <c r="G46" s="147">
        <f t="shared" si="1"/>
        <v>0.80032012805122044</v>
      </c>
      <c r="H46" s="146">
        <v>30</v>
      </c>
      <c r="I46" s="148">
        <f>IF(E46&gt;0,AC46+AD46,"0")</f>
        <v>0</v>
      </c>
      <c r="J46" s="149" t="s">
        <v>47</v>
      </c>
      <c r="K46" s="148">
        <f>IF(O46&gt;0,AE46+AF46,"0")</f>
        <v>3</v>
      </c>
      <c r="L46" s="144" t="str">
        <f>[1]Spelers!D11</f>
        <v>Frie van Herk</v>
      </c>
      <c r="M46" s="145">
        <f>[1]Spelers!F11</f>
        <v>0.4</v>
      </c>
      <c r="N46" s="146">
        <v>3</v>
      </c>
      <c r="O46" s="146">
        <v>14</v>
      </c>
      <c r="P46" s="145">
        <f>O46/H46</f>
        <v>0.46666666666666667</v>
      </c>
      <c r="Q46" s="147">
        <f t="shared" si="2"/>
        <v>1.1666666666666665</v>
      </c>
      <c r="R46" s="158"/>
      <c r="S46" s="158"/>
      <c r="T46" s="158"/>
      <c r="U46" s="158"/>
      <c r="V46" s="158"/>
      <c r="W46" s="158"/>
      <c r="X46" s="158"/>
      <c r="Y46" s="158"/>
      <c r="AA46" s="196" t="str">
        <f>IF(H46&gt;0,("1"),"0")</f>
        <v>1</v>
      </c>
      <c r="AC46" s="197" t="str">
        <f>IF(G46&gt;Q46,"2",IF(G46=Q46,"1",IF(G46&lt;Q46,"0","")))</f>
        <v>0</v>
      </c>
      <c r="AD46" s="198" t="str">
        <f>IF(F46&gt;=C46,("1"),"0")</f>
        <v>0</v>
      </c>
      <c r="AE46" s="197" t="str">
        <f>IF(Q46&gt;G46,"2",IF(Q46=G46,"1",IF(Q46&lt;G46,"0","")))</f>
        <v>2</v>
      </c>
      <c r="AF46" s="198" t="str">
        <f>IF(P46&gt;=M46,("1"),"0")</f>
        <v>1</v>
      </c>
    </row>
    <row r="47" spans="1:32" ht="18" thickBot="1" x14ac:dyDescent="0.35">
      <c r="A47" s="143" t="s">
        <v>85</v>
      </c>
      <c r="B47" s="144" t="str">
        <f>[1]Spelers!D5</f>
        <v>Wietje Kaethoven</v>
      </c>
      <c r="C47" s="145">
        <f>[1]Spelers!F5</f>
        <v>0.63300000000000001</v>
      </c>
      <c r="D47" s="146">
        <v>3</v>
      </c>
      <c r="E47" s="146">
        <v>19</v>
      </c>
      <c r="F47" s="145">
        <f>E47/H47</f>
        <v>0.6333333333333333</v>
      </c>
      <c r="G47" s="147">
        <f t="shared" si="1"/>
        <v>1.0005265929436544</v>
      </c>
      <c r="H47" s="146">
        <v>30</v>
      </c>
      <c r="I47" s="148">
        <f>IF(E47&gt;0,AC47+AD47,"0")</f>
        <v>3</v>
      </c>
      <c r="J47" s="149" t="s">
        <v>47</v>
      </c>
      <c r="K47" s="148">
        <f>IF(O47&gt;0,AE47+AF47,"0")</f>
        <v>0</v>
      </c>
      <c r="L47" s="144" t="str">
        <f>[1]Spelers!D10</f>
        <v>Simon Lavrijsen</v>
      </c>
      <c r="M47" s="145">
        <f>[1]Spelers!F10</f>
        <v>0.4</v>
      </c>
      <c r="N47" s="146">
        <v>2</v>
      </c>
      <c r="O47" s="146">
        <v>7</v>
      </c>
      <c r="P47" s="145">
        <f>O47/H47</f>
        <v>0.23333333333333334</v>
      </c>
      <c r="Q47" s="147">
        <f t="shared" si="2"/>
        <v>0.58333333333333326</v>
      </c>
      <c r="R47" s="158"/>
      <c r="S47" s="158"/>
      <c r="T47" s="158"/>
      <c r="U47" s="158"/>
      <c r="V47" s="158"/>
      <c r="W47" s="158"/>
      <c r="X47" s="158"/>
      <c r="Y47" s="158"/>
      <c r="AA47" s="196" t="str">
        <f>IF(H47&gt;0,("1"),"0")</f>
        <v>1</v>
      </c>
      <c r="AC47" s="197" t="str">
        <f>IF(G47&gt;Q47,"2",IF(G47=Q47,"1",IF(G47&lt;Q47,"0","")))</f>
        <v>2</v>
      </c>
      <c r="AD47" s="198" t="str">
        <f>IF(F47&gt;=C47,("1"),"0")</f>
        <v>1</v>
      </c>
      <c r="AE47" s="197" t="str">
        <f>IF(Q47&gt;G47,"2",IF(Q47=G47,"1",IF(Q47&lt;G47,"0","")))</f>
        <v>0</v>
      </c>
      <c r="AF47" s="198" t="str">
        <f>IF(P47&gt;=M47,("1"),"0")</f>
        <v>0</v>
      </c>
    </row>
    <row r="48" spans="1:32" ht="18" thickBot="1" x14ac:dyDescent="0.35">
      <c r="A48" s="143"/>
      <c r="B48" s="144" t="str">
        <f>[1]Spelers!D6</f>
        <v>Rinus v Bommel</v>
      </c>
      <c r="C48" s="145">
        <f>[1]Spelers!F6</f>
        <v>0.46600000000000003</v>
      </c>
      <c r="D48" s="146">
        <v>3</v>
      </c>
      <c r="E48" s="146">
        <v>6</v>
      </c>
      <c r="F48" s="145">
        <f>E48/H48</f>
        <v>0.2</v>
      </c>
      <c r="G48" s="147">
        <f t="shared" si="1"/>
        <v>0.42918454935622319</v>
      </c>
      <c r="H48" s="146">
        <v>30</v>
      </c>
      <c r="I48" s="148">
        <f>IF(E48&gt;0,AC48+AD48,"0")</f>
        <v>0</v>
      </c>
      <c r="J48" s="149" t="s">
        <v>47</v>
      </c>
      <c r="K48" s="148">
        <f>IF(O48&gt;0,AE48+AF48,"0")</f>
        <v>2</v>
      </c>
      <c r="L48" s="144" t="str">
        <f>[1]Spelers!D9</f>
        <v>Rens van Herpt</v>
      </c>
      <c r="M48" s="145">
        <f>[1]Spelers!F9</f>
        <v>0.4</v>
      </c>
      <c r="N48" s="146">
        <v>4</v>
      </c>
      <c r="O48" s="146">
        <v>11</v>
      </c>
      <c r="P48" s="145">
        <f>O48/H48</f>
        <v>0.36666666666666664</v>
      </c>
      <c r="Q48" s="147">
        <f t="shared" si="2"/>
        <v>0.91666666666666652</v>
      </c>
      <c r="R48" s="158"/>
      <c r="S48" s="158"/>
      <c r="T48" s="158"/>
      <c r="U48" s="158"/>
      <c r="V48" s="158"/>
      <c r="W48" s="158"/>
      <c r="X48" s="158"/>
      <c r="Y48" s="158"/>
      <c r="AA48" s="196" t="str">
        <f>IF(H48&gt;0,("1"),"0")</f>
        <v>1</v>
      </c>
      <c r="AC48" s="197" t="str">
        <f>IF(G48&gt;Q48,"2",IF(G48=Q48,"1",IF(G48&lt;Q48,"0","")))</f>
        <v>0</v>
      </c>
      <c r="AD48" s="198" t="str">
        <f>IF(F48&gt;=C48,("1"),"0")</f>
        <v>0</v>
      </c>
      <c r="AE48" s="197" t="str">
        <f>IF(Q48&gt;G48,"2",IF(Q48=G48,"1",IF(Q48&lt;G48,"0","")))</f>
        <v>2</v>
      </c>
      <c r="AF48" s="198" t="str">
        <f>IF(P48&gt;=M48,("1"),"0")</f>
        <v>0</v>
      </c>
    </row>
    <row r="49" spans="1:32" ht="17.399999999999999" x14ac:dyDescent="0.3">
      <c r="A49" s="143"/>
      <c r="B49" s="144" t="str">
        <f>[1]Spelers!D7</f>
        <v>Ad Kokx</v>
      </c>
      <c r="C49" s="145">
        <f>[1]Spelers!F7</f>
        <v>0.433</v>
      </c>
      <c r="D49" s="146">
        <v>3</v>
      </c>
      <c r="E49" s="146">
        <v>12</v>
      </c>
      <c r="F49" s="145">
        <f>E49/H49</f>
        <v>0.4</v>
      </c>
      <c r="G49" s="147">
        <f t="shared" si="1"/>
        <v>0.92378752886836035</v>
      </c>
      <c r="H49" s="146">
        <v>30</v>
      </c>
      <c r="I49" s="148">
        <f>IF(E49&gt;0,AC49+AD49,"0")</f>
        <v>2</v>
      </c>
      <c r="J49" s="149" t="s">
        <v>47</v>
      </c>
      <c r="K49" s="148">
        <f>IF(O49&gt;0,AE49+AF49,"0")</f>
        <v>0</v>
      </c>
      <c r="L49" s="144" t="str">
        <f>[1]Spelers!D8</f>
        <v>Maarten v Gompel</v>
      </c>
      <c r="M49" s="145">
        <f>[1]Spelers!F8</f>
        <v>0.4</v>
      </c>
      <c r="N49" s="146">
        <v>2</v>
      </c>
      <c r="O49" s="146">
        <v>9</v>
      </c>
      <c r="P49" s="145">
        <f>O49/H49</f>
        <v>0.3</v>
      </c>
      <c r="Q49" s="147">
        <f t="shared" si="2"/>
        <v>0.74999999999999989</v>
      </c>
      <c r="R49" s="158"/>
      <c r="S49" s="158"/>
      <c r="T49" s="158"/>
      <c r="U49" s="158"/>
      <c r="V49" s="158"/>
      <c r="W49" s="158"/>
      <c r="X49" s="158"/>
      <c r="Y49" s="158"/>
      <c r="AA49" s="196" t="str">
        <f>IF(H49&gt;0,("1"),"0")</f>
        <v>1</v>
      </c>
      <c r="AC49" s="197" t="str">
        <f>IF(G49&gt;Q49,"2",IF(G49=Q49,"1",IF(G49&lt;Q49,"0","")))</f>
        <v>2</v>
      </c>
      <c r="AD49" s="198" t="str">
        <f>IF(F49&gt;=C49,("1"),"0")</f>
        <v>0</v>
      </c>
      <c r="AE49" s="197" t="str">
        <f>IF(Q49&gt;G49,"2",IF(Q49=G49,"1",IF(Q49&lt;G49,"0","")))</f>
        <v>0</v>
      </c>
      <c r="AF49" s="198" t="str">
        <f>IF(P49&gt;=M49,("1"),"0")</f>
        <v>0</v>
      </c>
    </row>
    <row r="50" spans="1:32" ht="18" thickBot="1" x14ac:dyDescent="0.35">
      <c r="A50" s="151"/>
      <c r="B50" s="152"/>
      <c r="C50" s="153"/>
      <c r="D50" s="154"/>
      <c r="E50" s="154"/>
      <c r="F50" s="153"/>
      <c r="G50" s="155"/>
      <c r="H50" s="154"/>
      <c r="I50" s="156"/>
      <c r="J50" s="157"/>
      <c r="K50" s="156"/>
      <c r="L50" s="152"/>
      <c r="M50" s="153"/>
      <c r="N50" s="154"/>
      <c r="O50" s="154"/>
      <c r="P50" s="153"/>
      <c r="Q50" s="155"/>
      <c r="R50" s="158"/>
      <c r="S50" s="158"/>
      <c r="T50" s="158"/>
      <c r="U50" s="158"/>
      <c r="V50" s="158"/>
      <c r="W50" s="158"/>
      <c r="X50" s="158"/>
      <c r="Y50" s="158"/>
      <c r="AC50" s="197"/>
      <c r="AD50" s="198"/>
      <c r="AE50" s="197"/>
      <c r="AF50" s="198"/>
    </row>
    <row r="51" spans="1:32" ht="18" thickBot="1" x14ac:dyDescent="0.35">
      <c r="A51" s="143"/>
      <c r="B51" s="144" t="str">
        <f>[1]Spelers!D8</f>
        <v>Maarten v Gompel</v>
      </c>
      <c r="C51" s="145">
        <f>[1]Spelers!F8</f>
        <v>0.4</v>
      </c>
      <c r="D51" s="146">
        <v>3</v>
      </c>
      <c r="E51" s="146">
        <v>14</v>
      </c>
      <c r="F51" s="145">
        <f>E51/H51</f>
        <v>0.46666666666666667</v>
      </c>
      <c r="G51" s="147">
        <f t="shared" si="1"/>
        <v>1.1666666666666665</v>
      </c>
      <c r="H51" s="146">
        <v>30</v>
      </c>
      <c r="I51" s="148">
        <f>IF(E51&gt;0,AC51+AD51,"0")</f>
        <v>1</v>
      </c>
      <c r="J51" s="149" t="s">
        <v>47</v>
      </c>
      <c r="K51" s="148">
        <f>IF(O51&gt;0,AE51+AF51,"0")</f>
        <v>3</v>
      </c>
      <c r="L51" s="144" t="str">
        <f>[1]Spelers!D13</f>
        <v>Jan Zijlmans</v>
      </c>
      <c r="M51" s="145">
        <f>[1]Spelers!F13</f>
        <v>0.33300000000000002</v>
      </c>
      <c r="N51" s="146">
        <v>3</v>
      </c>
      <c r="O51" s="146">
        <v>14</v>
      </c>
      <c r="P51" s="145">
        <f>O51/H51</f>
        <v>0.46666666666666667</v>
      </c>
      <c r="Q51" s="147">
        <f t="shared" si="2"/>
        <v>1.4014014014014013</v>
      </c>
      <c r="R51" s="158"/>
      <c r="S51" s="158"/>
      <c r="T51" s="158"/>
      <c r="U51" s="158"/>
      <c r="V51" s="158"/>
      <c r="W51" s="158"/>
      <c r="X51" s="158"/>
      <c r="Y51" s="158"/>
      <c r="AA51" s="196" t="str">
        <f>IF(H51&gt;0,("1"),"0")</f>
        <v>1</v>
      </c>
      <c r="AC51" s="197" t="str">
        <f>IF(G51&gt;Q51,"2",IF(G51=Q51,"1",IF(G51&lt;Q51,"0","")))</f>
        <v>0</v>
      </c>
      <c r="AD51" s="198" t="str">
        <f>IF(F51&gt;=C51,("1"),"0")</f>
        <v>1</v>
      </c>
      <c r="AE51" s="197" t="str">
        <f>IF(Q51&gt;G51,"2",IF(Q51=G51,"1",IF(Q51&lt;G51,"0","")))</f>
        <v>2</v>
      </c>
      <c r="AF51" s="198" t="str">
        <f>IF(P51&gt;=M51,("1"),"0")</f>
        <v>1</v>
      </c>
    </row>
    <row r="52" spans="1:32" ht="18" thickBot="1" x14ac:dyDescent="0.35">
      <c r="A52" s="143"/>
      <c r="B52" s="144" t="str">
        <f>[1]Spelers!D9</f>
        <v>Rens van Herpt</v>
      </c>
      <c r="C52" s="145">
        <f>[1]Spelers!F9</f>
        <v>0.4</v>
      </c>
      <c r="D52" s="146">
        <v>6</v>
      </c>
      <c r="E52" s="146">
        <v>24</v>
      </c>
      <c r="F52" s="145">
        <f>E52/H52</f>
        <v>0.8</v>
      </c>
      <c r="G52" s="147">
        <f t="shared" si="1"/>
        <v>2</v>
      </c>
      <c r="H52" s="146">
        <v>30</v>
      </c>
      <c r="I52" s="148">
        <f>IF(E52&gt;0,AC52+AD52,"0")</f>
        <v>3</v>
      </c>
      <c r="J52" s="149" t="s">
        <v>47</v>
      </c>
      <c r="K52" s="148">
        <f>IF(O52&gt;0,AE52+AF52,"0")</f>
        <v>1</v>
      </c>
      <c r="L52" s="144" t="str">
        <f>[1]Spelers!D7</f>
        <v>Ad Kokx</v>
      </c>
      <c r="M52" s="145">
        <f>[1]Spelers!F7</f>
        <v>0.433</v>
      </c>
      <c r="N52" s="146">
        <v>4</v>
      </c>
      <c r="O52" s="146">
        <v>19</v>
      </c>
      <c r="P52" s="145">
        <f>O52/H52</f>
        <v>0.6333333333333333</v>
      </c>
      <c r="Q52" s="147">
        <f t="shared" si="2"/>
        <v>1.4626635873749037</v>
      </c>
      <c r="R52" s="158"/>
      <c r="S52" s="158"/>
      <c r="T52" s="158"/>
      <c r="U52" s="158"/>
      <c r="V52" s="158"/>
      <c r="W52" s="158"/>
      <c r="X52" s="158"/>
      <c r="Y52" s="158"/>
      <c r="AA52" s="196" t="str">
        <f>IF(H52&gt;0,("1"),"0")</f>
        <v>1</v>
      </c>
      <c r="AC52" s="197" t="str">
        <f>IF(G52&gt;Q52,"2",IF(G52=Q52,"1",IF(G52&lt;Q52,"0","")))</f>
        <v>2</v>
      </c>
      <c r="AD52" s="198" t="str">
        <f>IF(F52&gt;=C52,("1"),"0")</f>
        <v>1</v>
      </c>
      <c r="AE52" s="197" t="str">
        <f>IF(Q52&gt;G52,"2",IF(Q52=G52,"1",IF(Q52&lt;G52,"0","")))</f>
        <v>0</v>
      </c>
      <c r="AF52" s="198" t="str">
        <f>IF(P52&gt;=M52,("1"),"0")</f>
        <v>1</v>
      </c>
    </row>
    <row r="53" spans="1:32" ht="18" thickBot="1" x14ac:dyDescent="0.35">
      <c r="A53" s="143" t="s">
        <v>86</v>
      </c>
      <c r="B53" s="144" t="str">
        <f>[1]Spelers!D10</f>
        <v>Simon Lavrijsen</v>
      </c>
      <c r="C53" s="145">
        <f>[1]Spelers!F10</f>
        <v>0.4</v>
      </c>
      <c r="D53" s="146">
        <v>4</v>
      </c>
      <c r="E53" s="146">
        <v>18</v>
      </c>
      <c r="F53" s="145">
        <f>E53/H53</f>
        <v>0.6</v>
      </c>
      <c r="G53" s="147">
        <f t="shared" si="1"/>
        <v>1.4999999999999998</v>
      </c>
      <c r="H53" s="146">
        <v>30</v>
      </c>
      <c r="I53" s="148">
        <f>IF(E53&gt;0,AC53+AD53,"0")</f>
        <v>3</v>
      </c>
      <c r="J53" s="149" t="s">
        <v>47</v>
      </c>
      <c r="K53" s="148">
        <f>IF(O53&gt;0,AE53+AF53,"0")</f>
        <v>0</v>
      </c>
      <c r="L53" s="144" t="str">
        <f>[1]Spelers!D6</f>
        <v>Rinus v Bommel</v>
      </c>
      <c r="M53" s="145">
        <f>[1]Spelers!F6</f>
        <v>0.46600000000000003</v>
      </c>
      <c r="N53" s="146">
        <v>2</v>
      </c>
      <c r="O53" s="146">
        <v>10</v>
      </c>
      <c r="P53" s="145">
        <f>O53/H53</f>
        <v>0.33333333333333331</v>
      </c>
      <c r="Q53" s="147">
        <f t="shared" si="2"/>
        <v>0.71530758226037183</v>
      </c>
      <c r="R53" s="158"/>
      <c r="S53" s="158"/>
      <c r="T53" s="158"/>
      <c r="U53" s="158"/>
      <c r="V53" s="158"/>
      <c r="W53" s="158"/>
      <c r="X53" s="158"/>
      <c r="Y53" s="158"/>
      <c r="AA53" s="196" t="str">
        <f>IF(H53&gt;0,("1"),"0")</f>
        <v>1</v>
      </c>
      <c r="AC53" s="197" t="str">
        <f>IF(G53&gt;Q53,"2",IF(G53=Q53,"1",IF(G53&lt;Q53,"0","")))</f>
        <v>2</v>
      </c>
      <c r="AD53" s="198" t="str">
        <f>IF(F53&gt;=C53,("1"),"0")</f>
        <v>1</v>
      </c>
      <c r="AE53" s="197" t="str">
        <f>IF(Q53&gt;G53,"2",IF(Q53=G53,"1",IF(Q53&lt;G53,"0","")))</f>
        <v>0</v>
      </c>
      <c r="AF53" s="198" t="str">
        <f>IF(P53&gt;=M53,("1"),"0")</f>
        <v>0</v>
      </c>
    </row>
    <row r="54" spans="1:32" ht="18" thickBot="1" x14ac:dyDescent="0.35">
      <c r="A54" s="143"/>
      <c r="B54" s="144" t="str">
        <f>[1]Spelers!D11</f>
        <v>Frie van Herk</v>
      </c>
      <c r="C54" s="145">
        <f>[1]Spelers!F11</f>
        <v>0.4</v>
      </c>
      <c r="D54" s="146">
        <v>2</v>
      </c>
      <c r="E54" s="146">
        <v>12</v>
      </c>
      <c r="F54" s="145">
        <f>E54/H54</f>
        <v>0.4</v>
      </c>
      <c r="G54" s="147">
        <f t="shared" si="1"/>
        <v>1</v>
      </c>
      <c r="H54" s="146">
        <v>30</v>
      </c>
      <c r="I54" s="148">
        <f>IF(E54&gt;0,AC54+AD54,"0")</f>
        <v>1</v>
      </c>
      <c r="J54" s="149" t="s">
        <v>47</v>
      </c>
      <c r="K54" s="148">
        <f>IF(O54&gt;0,AE54+AF54,"0")</f>
        <v>3</v>
      </c>
      <c r="L54" s="144" t="str">
        <f>[1]Spelers!D5</f>
        <v>Wietje Kaethoven</v>
      </c>
      <c r="M54" s="145">
        <f>[1]Spelers!F5</f>
        <v>0.63300000000000001</v>
      </c>
      <c r="N54" s="146">
        <v>3</v>
      </c>
      <c r="O54" s="146">
        <v>24</v>
      </c>
      <c r="P54" s="145">
        <f>O54/H54</f>
        <v>0.8</v>
      </c>
      <c r="Q54" s="147">
        <f t="shared" si="2"/>
        <v>1.2638230647709321</v>
      </c>
      <c r="R54" s="158"/>
      <c r="S54" s="158"/>
      <c r="T54" s="158"/>
      <c r="U54" s="158"/>
      <c r="V54" s="158"/>
      <c r="W54" s="158"/>
      <c r="X54" s="158"/>
      <c r="Y54" s="158"/>
      <c r="AA54" s="196" t="str">
        <f>IF(H54&gt;0,("1"),"0")</f>
        <v>1</v>
      </c>
      <c r="AC54" s="197" t="str">
        <f>IF(G54&gt;Q54,"2",IF(G54=Q54,"1",IF(G54&lt;Q54,"0","")))</f>
        <v>0</v>
      </c>
      <c r="AD54" s="198" t="str">
        <f>IF(F54&gt;=C54,("1"),"0")</f>
        <v>1</v>
      </c>
      <c r="AE54" s="197" t="str">
        <f>IF(Q54&gt;G54,"2",IF(Q54=G54,"1",IF(Q54&lt;G54,"0","")))</f>
        <v>2</v>
      </c>
      <c r="AF54" s="198" t="str">
        <f>IF(P54&gt;=M54,("1"),"0")</f>
        <v>1</v>
      </c>
    </row>
    <row r="55" spans="1:32" ht="17.399999999999999" x14ac:dyDescent="0.3">
      <c r="A55" s="159"/>
      <c r="B55" s="144" t="str">
        <f>[1]Spelers!D12</f>
        <v>Jan Minnen</v>
      </c>
      <c r="C55" s="145">
        <f>[1]Spelers!F12</f>
        <v>0.33300000000000002</v>
      </c>
      <c r="D55" s="146">
        <v>1</v>
      </c>
      <c r="E55" s="146">
        <v>4</v>
      </c>
      <c r="F55" s="145">
        <f>E55/H55</f>
        <v>0.13333333333333333</v>
      </c>
      <c r="G55" s="147">
        <f t="shared" si="1"/>
        <v>0.40040040040040037</v>
      </c>
      <c r="H55" s="146">
        <v>30</v>
      </c>
      <c r="I55" s="148">
        <f>IF(E55&gt;0,AC55+AD55,"0")</f>
        <v>0</v>
      </c>
      <c r="J55" s="149" t="s">
        <v>47</v>
      </c>
      <c r="K55" s="148">
        <f>IF(O55&gt;0,AE55+AF55,"0")</f>
        <v>2</v>
      </c>
      <c r="L55" s="144" t="str">
        <f>[1]Spelers!D4</f>
        <v>Ad Vermeer</v>
      </c>
      <c r="M55" s="145">
        <f>[1]Spelers!F4</f>
        <v>0.83299999999999996</v>
      </c>
      <c r="N55" s="146">
        <v>3</v>
      </c>
      <c r="O55" s="146">
        <v>22</v>
      </c>
      <c r="P55" s="145">
        <f>O55/H55</f>
        <v>0.73333333333333328</v>
      </c>
      <c r="Q55" s="147">
        <f>IF(O55&gt;0,P55/M55,"0")</f>
        <v>0.8803521408563425</v>
      </c>
      <c r="R55" s="158"/>
      <c r="S55" s="158"/>
      <c r="T55" s="158"/>
      <c r="U55" s="158"/>
      <c r="V55" s="158"/>
      <c r="W55" s="158"/>
      <c r="X55" s="158"/>
      <c r="Y55" s="158"/>
      <c r="AA55" s="196" t="str">
        <f>IF(H55&gt;0,("1"),"0")</f>
        <v>1</v>
      </c>
      <c r="AC55" s="197" t="str">
        <f>IF(G55&gt;Q55,"2",IF(G55=Q55,"1",IF(G55&lt;Q55,"0","")))</f>
        <v>0</v>
      </c>
      <c r="AD55" s="198" t="str">
        <f>IF(F55&gt;=C55,("1"),"0")</f>
        <v>0</v>
      </c>
      <c r="AE55" s="197" t="str">
        <f>IF(Q55&gt;G55,"2",IF(Q55=G55,"1",IF(Q55&lt;G55,"0","")))</f>
        <v>2</v>
      </c>
      <c r="AF55" s="198" t="str">
        <f>IF(P55&gt;=M55,("1"),"0")</f>
        <v>0</v>
      </c>
    </row>
    <row r="56" spans="1:32" ht="15" thickBot="1" x14ac:dyDescent="0.35">
      <c r="D56" s="73"/>
      <c r="N56" s="73"/>
      <c r="AF56" s="198"/>
    </row>
    <row r="57" spans="1:32" ht="76.2" thickTop="1" thickBot="1" x14ac:dyDescent="0.35">
      <c r="A57" s="133" t="s">
        <v>69</v>
      </c>
      <c r="B57" s="134" t="s">
        <v>58</v>
      </c>
      <c r="C57" s="135" t="s">
        <v>70</v>
      </c>
      <c r="D57" s="136" t="s">
        <v>71</v>
      </c>
      <c r="E57" s="137" t="s">
        <v>72</v>
      </c>
      <c r="F57" s="135" t="s">
        <v>73</v>
      </c>
      <c r="G57" s="138" t="s">
        <v>74</v>
      </c>
      <c r="H57" s="137" t="s">
        <v>75</v>
      </c>
      <c r="I57" s="139"/>
      <c r="J57" s="140" t="s">
        <v>76</v>
      </c>
      <c r="K57" s="141"/>
      <c r="L57" s="134" t="s">
        <v>58</v>
      </c>
      <c r="M57" s="135" t="s">
        <v>70</v>
      </c>
      <c r="N57" s="136" t="s">
        <v>71</v>
      </c>
      <c r="O57" s="136" t="s">
        <v>72</v>
      </c>
      <c r="P57" s="135" t="s">
        <v>73</v>
      </c>
      <c r="Q57" s="142" t="s">
        <v>74</v>
      </c>
      <c r="R57" s="160"/>
      <c r="S57" s="160"/>
      <c r="T57" s="160"/>
      <c r="U57" s="160"/>
      <c r="V57" s="160"/>
      <c r="W57" s="160"/>
      <c r="X57" s="160"/>
      <c r="Y57" s="160"/>
      <c r="AC57" s="195" t="s">
        <v>104</v>
      </c>
      <c r="AD57" s="195" t="s">
        <v>105</v>
      </c>
      <c r="AE57" s="195" t="s">
        <v>104</v>
      </c>
      <c r="AF57" s="198" t="str">
        <f t="shared" ref="AF57:AF62" si="6">IF(P57&gt;=M57,("1"),"0")</f>
        <v>0</v>
      </c>
    </row>
    <row r="58" spans="1:32" ht="18" thickBot="1" x14ac:dyDescent="0.35">
      <c r="A58" s="143"/>
      <c r="B58" s="144" t="str">
        <f>[1]Spelers!D4</f>
        <v>Ad Vermeer</v>
      </c>
      <c r="C58" s="145">
        <f>[1]Spelers!F4</f>
        <v>0.83299999999999996</v>
      </c>
      <c r="D58" s="146">
        <v>5</v>
      </c>
      <c r="E58" s="146">
        <v>26</v>
      </c>
      <c r="F58" s="145">
        <f>E58/H58</f>
        <v>0.8666666666666667</v>
      </c>
      <c r="G58" s="147">
        <f>IF(E58&gt;0,F58/C58,"0")</f>
        <v>1.0404161664665867</v>
      </c>
      <c r="H58" s="146">
        <v>30</v>
      </c>
      <c r="I58" s="148">
        <f>IF(E58&gt;0,AC58+AD58,"0")</f>
        <v>3</v>
      </c>
      <c r="J58" s="149" t="s">
        <v>47</v>
      </c>
      <c r="K58" s="148">
        <f>IF(O58&gt;0,AE58+AF58,"0")</f>
        <v>0</v>
      </c>
      <c r="L58" s="144" t="str">
        <f>[1]Spelers!D13</f>
        <v>Jan Zijlmans</v>
      </c>
      <c r="M58" s="145">
        <f>[1]Spelers!F13</f>
        <v>0.33300000000000002</v>
      </c>
      <c r="N58" s="146">
        <v>2</v>
      </c>
      <c r="O58" s="146">
        <v>8</v>
      </c>
      <c r="P58" s="145">
        <f>O58/H58</f>
        <v>0.26666666666666666</v>
      </c>
      <c r="Q58" s="147">
        <f>IF(O58&gt;0,P58/M58,"0")</f>
        <v>0.80080080080080074</v>
      </c>
      <c r="R58" s="161" t="s">
        <v>54</v>
      </c>
      <c r="S58" s="161"/>
      <c r="T58" s="161"/>
      <c r="U58" s="161"/>
      <c r="V58" s="161"/>
      <c r="W58" s="161"/>
      <c r="X58" s="161"/>
      <c r="Y58" s="161"/>
      <c r="AA58" s="196" t="str">
        <f>IF(H58&gt;0,("1"),"0")</f>
        <v>1</v>
      </c>
      <c r="AC58" s="197" t="str">
        <f>IF(G58&gt;Q58,"2",IF(G58=Q58,"1",IF(G58&lt;Q58,"0")))</f>
        <v>2</v>
      </c>
      <c r="AD58" s="198" t="str">
        <f>IF(F58&gt;=C58,("1"),"0")</f>
        <v>1</v>
      </c>
      <c r="AE58" s="197" t="str">
        <f>IF(Q58&gt;G58,"2",IF(Q58=G58,"1",IF(Q58&lt;G58,"0","0")))</f>
        <v>0</v>
      </c>
      <c r="AF58" s="198" t="str">
        <f t="shared" si="6"/>
        <v>0</v>
      </c>
    </row>
    <row r="59" spans="1:32" ht="18" thickBot="1" x14ac:dyDescent="0.35">
      <c r="A59" s="143"/>
      <c r="B59" s="144" t="str">
        <f>[1]Spelers!D5</f>
        <v>Wietje Kaethoven</v>
      </c>
      <c r="C59" s="145">
        <f>[1]Spelers!F5</f>
        <v>0.63300000000000001</v>
      </c>
      <c r="D59" s="146">
        <v>3</v>
      </c>
      <c r="E59" s="146">
        <v>14</v>
      </c>
      <c r="F59" s="145">
        <f t="shared" ref="F59:F68" si="7">E59/H59</f>
        <v>0.46666666666666667</v>
      </c>
      <c r="G59" s="147">
        <f>IF(E59&gt;0,F59/C59,"0")</f>
        <v>0.73723012111637709</v>
      </c>
      <c r="H59" s="146">
        <v>30</v>
      </c>
      <c r="I59" s="148">
        <f>IF(E59&gt;0,AC59+AD59,"0")</f>
        <v>0</v>
      </c>
      <c r="J59" s="149" t="s">
        <v>47</v>
      </c>
      <c r="K59" s="148">
        <f>IF(O59&gt;0,AE59+AF59,"0")</f>
        <v>2</v>
      </c>
      <c r="L59" s="144" t="str">
        <f>[1]Spelers!D12</f>
        <v>Jan Minnen</v>
      </c>
      <c r="M59" s="145">
        <f>[1]Spelers!F12</f>
        <v>0.33300000000000002</v>
      </c>
      <c r="N59" s="146">
        <v>2</v>
      </c>
      <c r="O59" s="146">
        <v>9</v>
      </c>
      <c r="P59" s="145">
        <f>O59/H59</f>
        <v>0.3</v>
      </c>
      <c r="Q59" s="147">
        <f>IF(O59&gt;0,P59/M59,"0")</f>
        <v>0.9009009009009008</v>
      </c>
      <c r="AA59" s="196" t="str">
        <f>IF(H59&gt;0,("1"),"0")</f>
        <v>1</v>
      </c>
      <c r="AC59" s="197" t="str">
        <f t="shared" ref="AC59:AC110" si="8">IF(G59&gt;Q59,"2",IF(G59=Q59,"1",IF(G59&lt;Q59,"0","")))</f>
        <v>0</v>
      </c>
      <c r="AD59" s="198" t="str">
        <f t="shared" ref="AD59:AD110" si="9">IF(F59&gt;=C59,("1"),"0")</f>
        <v>0</v>
      </c>
      <c r="AE59" s="197" t="str">
        <f t="shared" ref="AE59:AE110" si="10">IF(Q59&gt;G59,"2",IF(Q59=G59,"1",IF(Q59&lt;G59,"0","")))</f>
        <v>2</v>
      </c>
      <c r="AF59" s="198" t="str">
        <f t="shared" si="6"/>
        <v>0</v>
      </c>
    </row>
    <row r="60" spans="1:32" ht="18" thickBot="1" x14ac:dyDescent="0.35">
      <c r="A60" s="143" t="s">
        <v>87</v>
      </c>
      <c r="B60" s="144" t="str">
        <f>[1]Spelers!D6</f>
        <v>Rinus v Bommel</v>
      </c>
      <c r="C60" s="145">
        <f>[1]Spelers!F6</f>
        <v>0.46600000000000003</v>
      </c>
      <c r="D60" s="146">
        <v>3</v>
      </c>
      <c r="E60" s="146">
        <v>13</v>
      </c>
      <c r="F60" s="145">
        <f t="shared" si="7"/>
        <v>0.43333333333333335</v>
      </c>
      <c r="G60" s="147">
        <f>IF(E60&gt;0,F60/C60,"0")</f>
        <v>0.92989985693848354</v>
      </c>
      <c r="H60" s="146">
        <v>30</v>
      </c>
      <c r="I60" s="148">
        <f>IF(E60&gt;0,AC60+AD60,"0")</f>
        <v>0</v>
      </c>
      <c r="J60" s="149" t="s">
        <v>47</v>
      </c>
      <c r="K60" s="148">
        <f>IF(O60&gt;0,AE60+AF60,"0")</f>
        <v>3</v>
      </c>
      <c r="L60" s="144" t="str">
        <f>[1]Spelers!D11</f>
        <v>Frie van Herk</v>
      </c>
      <c r="M60" s="145">
        <f>[1]Spelers!F11</f>
        <v>0.4</v>
      </c>
      <c r="N60" s="146">
        <v>3</v>
      </c>
      <c r="O60" s="146">
        <v>15</v>
      </c>
      <c r="P60" s="145">
        <f>O60/H60</f>
        <v>0.5</v>
      </c>
      <c r="Q60" s="147">
        <f>IF(O60&gt;0,P60/M60,"0")</f>
        <v>1.25</v>
      </c>
      <c r="AA60" s="196" t="str">
        <f>IF(H60&gt;0,("1"),"0")</f>
        <v>1</v>
      </c>
      <c r="AC60" s="197" t="str">
        <f t="shared" si="8"/>
        <v>0</v>
      </c>
      <c r="AD60" s="198" t="str">
        <f t="shared" si="9"/>
        <v>0</v>
      </c>
      <c r="AE60" s="197" t="str">
        <f t="shared" si="10"/>
        <v>2</v>
      </c>
      <c r="AF60" s="198" t="str">
        <f t="shared" si="6"/>
        <v>1</v>
      </c>
    </row>
    <row r="61" spans="1:32" ht="18" thickBot="1" x14ac:dyDescent="0.35">
      <c r="A61" s="143"/>
      <c r="B61" s="144" t="str">
        <f>[1]Spelers!D7</f>
        <v>Ad Kokx</v>
      </c>
      <c r="C61" s="145">
        <f>[1]Spelers!F7</f>
        <v>0.433</v>
      </c>
      <c r="D61" s="146">
        <v>2</v>
      </c>
      <c r="E61" s="146">
        <v>14</v>
      </c>
      <c r="F61" s="145">
        <f t="shared" si="7"/>
        <v>0.46666666666666667</v>
      </c>
      <c r="G61" s="147">
        <f>IF(E61&gt;0,F61/C61,"0")</f>
        <v>1.077752117013087</v>
      </c>
      <c r="H61" s="146">
        <v>30</v>
      </c>
      <c r="I61" s="148">
        <f>IF(E61&gt;0,AC61+AD61,"0")</f>
        <v>1</v>
      </c>
      <c r="J61" s="149" t="s">
        <v>47</v>
      </c>
      <c r="K61" s="148">
        <f>IF(O61&gt;0,AE61+AF61,"0")</f>
        <v>3</v>
      </c>
      <c r="L61" s="144" t="str">
        <f>[1]Spelers!D10</f>
        <v>Simon Lavrijsen</v>
      </c>
      <c r="M61" s="145">
        <f>[1]Spelers!F10</f>
        <v>0.4</v>
      </c>
      <c r="N61" s="146">
        <v>4</v>
      </c>
      <c r="O61" s="146">
        <v>19</v>
      </c>
      <c r="P61" s="145">
        <f>O61/H61</f>
        <v>0.6333333333333333</v>
      </c>
      <c r="Q61" s="147">
        <f>IF(O61&gt;0,P61/M61,"0")</f>
        <v>1.5833333333333333</v>
      </c>
      <c r="AA61" s="196" t="str">
        <f>IF(H61&gt;0,("1"),"0")</f>
        <v>1</v>
      </c>
      <c r="AC61" s="197" t="str">
        <f t="shared" si="8"/>
        <v>0</v>
      </c>
      <c r="AD61" s="198" t="str">
        <f t="shared" si="9"/>
        <v>1</v>
      </c>
      <c r="AE61" s="197" t="str">
        <f t="shared" si="10"/>
        <v>2</v>
      </c>
      <c r="AF61" s="198" t="str">
        <f t="shared" si="6"/>
        <v>1</v>
      </c>
    </row>
    <row r="62" spans="1:32" ht="17.399999999999999" x14ac:dyDescent="0.3">
      <c r="A62" s="143"/>
      <c r="B62" s="144" t="str">
        <f>[1]Spelers!D8</f>
        <v>Maarten v Gompel</v>
      </c>
      <c r="C62" s="145">
        <f>[1]Spelers!F8</f>
        <v>0.4</v>
      </c>
      <c r="D62" s="146">
        <v>7</v>
      </c>
      <c r="E62" s="146">
        <v>19</v>
      </c>
      <c r="F62" s="145">
        <f t="shared" si="7"/>
        <v>0.6333333333333333</v>
      </c>
      <c r="G62" s="147">
        <f>IF(E62&gt;0,F62/C62,"0")</f>
        <v>1.5833333333333333</v>
      </c>
      <c r="H62" s="146">
        <v>30</v>
      </c>
      <c r="I62" s="148">
        <f>IF(E62&gt;0,AC62+AD62,"0")</f>
        <v>3</v>
      </c>
      <c r="J62" s="149" t="s">
        <v>47</v>
      </c>
      <c r="K62" s="148">
        <f>IF(O62&gt;0,AE62+AF62,"0")</f>
        <v>0</v>
      </c>
      <c r="L62" s="144" t="str">
        <f>[1]Spelers!D9</f>
        <v>Rens van Herpt</v>
      </c>
      <c r="M62" s="145">
        <f>[1]Spelers!F9</f>
        <v>0.4</v>
      </c>
      <c r="N62" s="146">
        <v>2</v>
      </c>
      <c r="O62" s="146">
        <v>11</v>
      </c>
      <c r="P62" s="145">
        <f>O62/H62</f>
        <v>0.36666666666666664</v>
      </c>
      <c r="Q62" s="147">
        <f>IF(O62&gt;0,P62/M62,"0")</f>
        <v>0.91666666666666652</v>
      </c>
      <c r="AA62" s="196" t="str">
        <f>IF(H62&gt;0,("1"),"0")</f>
        <v>1</v>
      </c>
      <c r="AC62" s="197" t="str">
        <f t="shared" si="8"/>
        <v>2</v>
      </c>
      <c r="AD62" s="198" t="str">
        <f t="shared" si="9"/>
        <v>1</v>
      </c>
      <c r="AE62" s="197" t="str">
        <f t="shared" si="10"/>
        <v>0</v>
      </c>
      <c r="AF62" s="198" t="str">
        <f t="shared" si="6"/>
        <v>0</v>
      </c>
    </row>
    <row r="63" spans="1:32" ht="18" thickBot="1" x14ac:dyDescent="0.35">
      <c r="A63" s="151"/>
      <c r="B63" s="152"/>
      <c r="C63" s="153"/>
      <c r="D63" s="154"/>
      <c r="E63" s="154"/>
      <c r="F63" s="153"/>
      <c r="G63" s="155"/>
      <c r="H63" s="154"/>
      <c r="I63" s="156"/>
      <c r="J63" s="157"/>
      <c r="K63" s="156"/>
      <c r="L63" s="152"/>
      <c r="M63" s="153"/>
      <c r="N63" s="154"/>
      <c r="O63" s="154"/>
      <c r="P63" s="153"/>
      <c r="Q63" s="155"/>
      <c r="AC63" s="197"/>
      <c r="AD63" s="198"/>
      <c r="AE63" s="197"/>
      <c r="AF63" s="198"/>
    </row>
    <row r="64" spans="1:32" ht="18" thickBot="1" x14ac:dyDescent="0.35">
      <c r="A64" s="143"/>
      <c r="B64" s="144" t="str">
        <f>[1]Spelers!D13</f>
        <v>Jan Zijlmans</v>
      </c>
      <c r="C64" s="145">
        <f>[1]Spelers!F13</f>
        <v>0.33300000000000002</v>
      </c>
      <c r="D64" s="146">
        <v>3</v>
      </c>
      <c r="E64" s="146">
        <v>15</v>
      </c>
      <c r="F64" s="145">
        <f t="shared" si="7"/>
        <v>0.5</v>
      </c>
      <c r="G64" s="147">
        <f>IF(E64&gt;0,F64/C64,"0")</f>
        <v>1.5015015015015014</v>
      </c>
      <c r="H64" s="146">
        <v>30</v>
      </c>
      <c r="I64" s="148">
        <f>IF(E64&gt;0,AC64+AD64,"0")</f>
        <v>3</v>
      </c>
      <c r="J64" s="149" t="s">
        <v>47</v>
      </c>
      <c r="K64" s="148">
        <f>IF(O64&gt;0,AE64+AF64,"0")</f>
        <v>1</v>
      </c>
      <c r="L64" s="144" t="str">
        <f>[1]Spelers!D9</f>
        <v>Rens van Herpt</v>
      </c>
      <c r="M64" s="145">
        <f>[1]Spelers!F9</f>
        <v>0.4</v>
      </c>
      <c r="N64" s="146">
        <v>3</v>
      </c>
      <c r="O64" s="146">
        <v>16</v>
      </c>
      <c r="P64" s="145">
        <f>O64/H64</f>
        <v>0.53333333333333333</v>
      </c>
      <c r="Q64" s="147">
        <f>IF(O64&gt;0,P64/M64,"0")</f>
        <v>1.3333333333333333</v>
      </c>
      <c r="AA64" s="196" t="str">
        <f>IF(H64&gt;0,("1"),"0")</f>
        <v>1</v>
      </c>
      <c r="AC64" s="197" t="str">
        <f t="shared" si="8"/>
        <v>2</v>
      </c>
      <c r="AD64" s="198" t="str">
        <f t="shared" si="9"/>
        <v>1</v>
      </c>
      <c r="AE64" s="197" t="str">
        <f t="shared" si="10"/>
        <v>0</v>
      </c>
      <c r="AF64" s="198" t="str">
        <f>IF(P64&gt;=M64,("1"),"0")</f>
        <v>1</v>
      </c>
    </row>
    <row r="65" spans="1:32" ht="18" thickBot="1" x14ac:dyDescent="0.35">
      <c r="A65" s="143"/>
      <c r="B65" s="144" t="str">
        <f>[1]Spelers!D24</f>
        <v>Theo Sanders</v>
      </c>
      <c r="C65" s="145">
        <f>[1]Spelers!F24</f>
        <v>0.55000000000000004</v>
      </c>
      <c r="D65" s="146"/>
      <c r="E65" s="146"/>
      <c r="F65" s="145" t="e">
        <f t="shared" si="7"/>
        <v>#DIV/0!</v>
      </c>
      <c r="G65" s="147" t="str">
        <f>IF(E65&gt;0,F65/C65,"0")</f>
        <v>0</v>
      </c>
      <c r="H65" s="146"/>
      <c r="I65" s="148" t="str">
        <f>IF(E65&gt;0,AC65+AD65,"0")</f>
        <v>0</v>
      </c>
      <c r="J65" s="149" t="s">
        <v>47</v>
      </c>
      <c r="K65" s="148" t="str">
        <f>IF(O65&gt;0,AE65+AF65,"0")</f>
        <v>0</v>
      </c>
      <c r="L65" s="144" t="str">
        <f>[1]Spelers!D8</f>
        <v>Maarten v Gompel</v>
      </c>
      <c r="M65" s="145">
        <f>[1]Spelers!F8</f>
        <v>0.4</v>
      </c>
      <c r="N65" s="146"/>
      <c r="O65" s="146"/>
      <c r="P65" s="145" t="e">
        <f>O65/H65</f>
        <v>#DIV/0!</v>
      </c>
      <c r="Q65" s="147" t="str">
        <f>IF(O65&gt;0,P65/M65,"0")</f>
        <v>0</v>
      </c>
      <c r="AA65" s="196" t="str">
        <f>IF(H65&gt;0,("1"),"0")</f>
        <v>0</v>
      </c>
      <c r="AC65" s="197" t="str">
        <f t="shared" si="8"/>
        <v>1</v>
      </c>
      <c r="AD65" s="198" t="e">
        <f t="shared" si="9"/>
        <v>#DIV/0!</v>
      </c>
      <c r="AE65" s="197" t="str">
        <f t="shared" si="10"/>
        <v>1</v>
      </c>
      <c r="AF65" s="198" t="e">
        <f>IF(P65&gt;=M65,("1"),"0")</f>
        <v>#DIV/0!</v>
      </c>
    </row>
    <row r="66" spans="1:32" ht="18" thickBot="1" x14ac:dyDescent="0.35">
      <c r="A66" s="143" t="s">
        <v>88</v>
      </c>
      <c r="B66" s="144" t="str">
        <f>[1]Spelers!D11</f>
        <v>Frie van Herk</v>
      </c>
      <c r="C66" s="145">
        <f>[1]Spelers!F11</f>
        <v>0.4</v>
      </c>
      <c r="D66" s="146">
        <v>4</v>
      </c>
      <c r="E66" s="146">
        <v>12</v>
      </c>
      <c r="F66" s="145">
        <f t="shared" si="7"/>
        <v>0.4</v>
      </c>
      <c r="G66" s="147">
        <f>IF(E66&gt;0,F66/C66,"0")</f>
        <v>1</v>
      </c>
      <c r="H66" s="146">
        <v>30</v>
      </c>
      <c r="I66" s="148">
        <f>IF(E66&gt;0,AC66+AD66,"0")</f>
        <v>1</v>
      </c>
      <c r="J66" s="149" t="s">
        <v>47</v>
      </c>
      <c r="K66" s="148">
        <f>IF(O66&gt;0,AE66+AF66,"0")</f>
        <v>3</v>
      </c>
      <c r="L66" s="144" t="str">
        <f>[1]Spelers!D7</f>
        <v>Ad Kokx</v>
      </c>
      <c r="M66" s="145">
        <f>[1]Spelers!F7</f>
        <v>0.433</v>
      </c>
      <c r="N66" s="146">
        <v>3</v>
      </c>
      <c r="O66" s="146">
        <v>15</v>
      </c>
      <c r="P66" s="145">
        <f>O66/H66</f>
        <v>0.5</v>
      </c>
      <c r="Q66" s="147">
        <f>IF(O66&gt;0,P66/M66,"0")</f>
        <v>1.1547344110854503</v>
      </c>
      <c r="AA66" s="196" t="str">
        <f>IF(H66&gt;0,("1"),"0")</f>
        <v>1</v>
      </c>
      <c r="AC66" s="197" t="str">
        <f t="shared" si="8"/>
        <v>0</v>
      </c>
      <c r="AD66" s="198" t="str">
        <f t="shared" si="9"/>
        <v>1</v>
      </c>
      <c r="AE66" s="197" t="str">
        <f t="shared" si="10"/>
        <v>2</v>
      </c>
      <c r="AF66" s="198" t="str">
        <f>IF(P66&gt;=M66,("1"),"0")</f>
        <v>1</v>
      </c>
    </row>
    <row r="67" spans="1:32" ht="18" thickBot="1" x14ac:dyDescent="0.35">
      <c r="A67" s="143"/>
      <c r="B67" s="144" t="str">
        <f>[1]Spelers!D12</f>
        <v>Jan Minnen</v>
      </c>
      <c r="C67" s="145">
        <f>[1]Spelers!F12</f>
        <v>0.33300000000000002</v>
      </c>
      <c r="D67" s="146"/>
      <c r="E67" s="146"/>
      <c r="F67" s="145" t="e">
        <f t="shared" si="7"/>
        <v>#DIV/0!</v>
      </c>
      <c r="G67" s="147" t="str">
        <f>IF(E67&gt;0,F67/C67,"0")</f>
        <v>0</v>
      </c>
      <c r="H67" s="146"/>
      <c r="I67" s="148" t="str">
        <f>IF(E67&gt;0,AC67+AD67,"0")</f>
        <v>0</v>
      </c>
      <c r="J67" s="149" t="s">
        <v>47</v>
      </c>
      <c r="K67" s="148" t="str">
        <f>IF(O67&gt;0,AE67+AF67,"0")</f>
        <v>0</v>
      </c>
      <c r="L67" s="144" t="str">
        <f>[1]Spelers!D6</f>
        <v>Rinus v Bommel</v>
      </c>
      <c r="M67" s="145">
        <f>[1]Spelers!F6</f>
        <v>0.46600000000000003</v>
      </c>
      <c r="N67" s="146"/>
      <c r="O67" s="146"/>
      <c r="P67" s="145" t="e">
        <f>O67/H67</f>
        <v>#DIV/0!</v>
      </c>
      <c r="Q67" s="147" t="str">
        <f>IF(O67&gt;0,P67/M67,"0")</f>
        <v>0</v>
      </c>
      <c r="AA67" s="196" t="str">
        <f>IF(H67&gt;0,("1"),"0")</f>
        <v>0</v>
      </c>
      <c r="AC67" s="197" t="str">
        <f t="shared" si="8"/>
        <v>1</v>
      </c>
      <c r="AD67" s="198" t="e">
        <f t="shared" si="9"/>
        <v>#DIV/0!</v>
      </c>
      <c r="AE67" s="197" t="str">
        <f t="shared" si="10"/>
        <v>1</v>
      </c>
      <c r="AF67" s="198" t="e">
        <f>IF(P67&gt;=M67,("1"),"0")</f>
        <v>#DIV/0!</v>
      </c>
    </row>
    <row r="68" spans="1:32" ht="17.399999999999999" x14ac:dyDescent="0.3">
      <c r="A68" s="143"/>
      <c r="B68" s="144" t="str">
        <f>[1]Spelers!D4</f>
        <v>Ad Vermeer</v>
      </c>
      <c r="C68" s="145">
        <f>[1]Spelers!F4</f>
        <v>0.83299999999999996</v>
      </c>
      <c r="D68" s="146"/>
      <c r="E68" s="146"/>
      <c r="F68" s="145" t="e">
        <f t="shared" si="7"/>
        <v>#DIV/0!</v>
      </c>
      <c r="G68" s="147" t="str">
        <f>IF(E68&gt;0,F68/C68,"0")</f>
        <v>0</v>
      </c>
      <c r="H68" s="146"/>
      <c r="I68" s="148" t="str">
        <f>IF(E68&gt;0,AC68+AD68,"0")</f>
        <v>0</v>
      </c>
      <c r="J68" s="149" t="s">
        <v>47</v>
      </c>
      <c r="K68" s="148" t="str">
        <f>IF(O68&gt;0,AE68+AF68,"0")</f>
        <v>0</v>
      </c>
      <c r="L68" s="144" t="str">
        <f>[1]Spelers!D5</f>
        <v>Wietje Kaethoven</v>
      </c>
      <c r="M68" s="145">
        <f>[1]Spelers!F5</f>
        <v>0.63300000000000001</v>
      </c>
      <c r="N68" s="146"/>
      <c r="O68" s="146"/>
      <c r="P68" s="145" t="e">
        <f>O68/H68</f>
        <v>#DIV/0!</v>
      </c>
      <c r="Q68" s="147" t="str">
        <f>IF(O68&gt;0,P68/M68,"0")</f>
        <v>0</v>
      </c>
      <c r="AA68" s="196" t="str">
        <f>IF(H68&gt;0,("1"),"0")</f>
        <v>0</v>
      </c>
      <c r="AC68" s="197" t="str">
        <f t="shared" si="8"/>
        <v>1</v>
      </c>
      <c r="AD68" s="198" t="e">
        <f t="shared" si="9"/>
        <v>#DIV/0!</v>
      </c>
      <c r="AE68" s="197" t="str">
        <f t="shared" si="10"/>
        <v>1</v>
      </c>
      <c r="AF68" s="198" t="e">
        <f t="shared" ref="AF68:AF110" si="11">IF(P68&gt;=M68,("1"),"0")</f>
        <v>#DIV/0!</v>
      </c>
    </row>
    <row r="69" spans="1:32" ht="18" thickBot="1" x14ac:dyDescent="0.35">
      <c r="A69" s="151"/>
      <c r="B69" s="152"/>
      <c r="C69" s="153"/>
      <c r="D69" s="154"/>
      <c r="E69" s="154"/>
      <c r="F69" s="153"/>
      <c r="G69" s="155"/>
      <c r="H69" s="154"/>
      <c r="I69" s="156"/>
      <c r="J69" s="157"/>
      <c r="K69" s="156"/>
      <c r="L69" s="152"/>
      <c r="M69" s="153"/>
      <c r="N69" s="154"/>
      <c r="O69" s="154"/>
      <c r="P69" s="153"/>
      <c r="Q69" s="155"/>
      <c r="AC69" s="197"/>
      <c r="AD69" s="198"/>
      <c r="AE69" s="197"/>
      <c r="AF69" s="198"/>
    </row>
    <row r="70" spans="1:32" ht="18" thickBot="1" x14ac:dyDescent="0.35">
      <c r="A70" s="143"/>
      <c r="B70" s="144" t="str">
        <f>[1]Spelers!D5</f>
        <v>Wietje Kaethoven</v>
      </c>
      <c r="C70" s="145">
        <f>[1]Spelers!F5</f>
        <v>0.63300000000000001</v>
      </c>
      <c r="D70" s="146"/>
      <c r="E70" s="146"/>
      <c r="F70" s="145" t="e">
        <f>E70/H70</f>
        <v>#DIV/0!</v>
      </c>
      <c r="G70" s="147" t="str">
        <f>IF(E70&gt;0,F70/C70,"0")</f>
        <v>0</v>
      </c>
      <c r="H70" s="146"/>
      <c r="I70" s="148" t="str">
        <f>IF(E70&gt;0,AC70+AD70,"0")</f>
        <v>0</v>
      </c>
      <c r="J70" s="149" t="s">
        <v>47</v>
      </c>
      <c r="K70" s="148" t="str">
        <f>IF(O70&gt;0,AE70+AF70,"0")</f>
        <v>0</v>
      </c>
      <c r="L70" s="144" t="str">
        <f>[1]Spelers!D13</f>
        <v>Jan Zijlmans</v>
      </c>
      <c r="M70" s="145">
        <f>[1]Spelers!F13</f>
        <v>0.33300000000000002</v>
      </c>
      <c r="N70" s="146"/>
      <c r="O70" s="146"/>
      <c r="P70" s="145" t="e">
        <f>O70/H70</f>
        <v>#DIV/0!</v>
      </c>
      <c r="Q70" s="147" t="str">
        <f>IF(O70&gt;0,P70/M70,"0")</f>
        <v>0</v>
      </c>
      <c r="AA70" s="196" t="str">
        <f>IF(H70&gt;0,("1"),"0")</f>
        <v>0</v>
      </c>
      <c r="AC70" s="197" t="str">
        <f t="shared" si="8"/>
        <v>1</v>
      </c>
      <c r="AD70" s="198" t="e">
        <f t="shared" si="9"/>
        <v>#DIV/0!</v>
      </c>
      <c r="AE70" s="197" t="str">
        <f t="shared" si="10"/>
        <v>1</v>
      </c>
      <c r="AF70" s="198" t="e">
        <f t="shared" si="11"/>
        <v>#DIV/0!</v>
      </c>
    </row>
    <row r="71" spans="1:32" ht="18" thickBot="1" x14ac:dyDescent="0.35">
      <c r="A71" s="143"/>
      <c r="B71" s="144" t="str">
        <f>[1]Spelers!D6</f>
        <v>Rinus v Bommel</v>
      </c>
      <c r="C71" s="145">
        <f>[1]Spelers!F6</f>
        <v>0.46600000000000003</v>
      </c>
      <c r="D71" s="146">
        <v>3</v>
      </c>
      <c r="E71" s="146">
        <v>15</v>
      </c>
      <c r="F71" s="145">
        <f>E71/H71</f>
        <v>0.5</v>
      </c>
      <c r="G71" s="147">
        <f>IF(E71&gt;0,F71/C71,"0")</f>
        <v>1.0729613733905579</v>
      </c>
      <c r="H71" s="146">
        <v>30</v>
      </c>
      <c r="I71" s="148">
        <f>IF(E71&gt;0,AC71+AD71,"0")</f>
        <v>1</v>
      </c>
      <c r="J71" s="149" t="s">
        <v>47</v>
      </c>
      <c r="K71" s="148">
        <f>IF(O71&gt;0,AE71+AF71,"0")</f>
        <v>3</v>
      </c>
      <c r="L71" s="144" t="str">
        <f>[1]Spelers!D4</f>
        <v>Ad Vermeer</v>
      </c>
      <c r="M71" s="145">
        <f>[1]Spelers!F4</f>
        <v>0.83299999999999996</v>
      </c>
      <c r="N71" s="146">
        <v>3</v>
      </c>
      <c r="O71" s="146">
        <v>27</v>
      </c>
      <c r="P71" s="145">
        <f>O71/H71</f>
        <v>0.9</v>
      </c>
      <c r="Q71" s="147">
        <f>IF(O71&gt;0,P71/M71,"0")</f>
        <v>1.0804321728691477</v>
      </c>
      <c r="AA71" s="196" t="str">
        <f>IF(H71&gt;0,("1"),"0")</f>
        <v>1</v>
      </c>
      <c r="AC71" s="197" t="str">
        <f t="shared" si="8"/>
        <v>0</v>
      </c>
      <c r="AD71" s="198" t="str">
        <f t="shared" si="9"/>
        <v>1</v>
      </c>
      <c r="AE71" s="197" t="str">
        <f t="shared" si="10"/>
        <v>2</v>
      </c>
      <c r="AF71" s="198" t="str">
        <f t="shared" si="11"/>
        <v>1</v>
      </c>
    </row>
    <row r="72" spans="1:32" ht="18" thickBot="1" x14ac:dyDescent="0.35">
      <c r="A72" s="143" t="s">
        <v>89</v>
      </c>
      <c r="B72" s="144" t="str">
        <f>[1]Spelers!D7</f>
        <v>Ad Kokx</v>
      </c>
      <c r="C72" s="145">
        <f>[1]Spelers!F7</f>
        <v>0.433</v>
      </c>
      <c r="D72" s="146">
        <v>3</v>
      </c>
      <c r="E72" s="146">
        <v>11</v>
      </c>
      <c r="F72" s="145">
        <f>E72/H72</f>
        <v>0.36666666666666664</v>
      </c>
      <c r="G72" s="147">
        <f>IF(E72&gt;0,F72/C72,"0")</f>
        <v>0.8468052347959969</v>
      </c>
      <c r="H72" s="146">
        <v>30</v>
      </c>
      <c r="I72" s="148">
        <f>IF(E72&gt;0,AC72+AD72,"0")</f>
        <v>2</v>
      </c>
      <c r="J72" s="149" t="s">
        <v>47</v>
      </c>
      <c r="K72" s="148">
        <f>IF(O72&gt;0,AE72+AF72,"0")</f>
        <v>0</v>
      </c>
      <c r="L72" s="144" t="str">
        <f>[1]Spelers!D12</f>
        <v>Jan Minnen</v>
      </c>
      <c r="M72" s="145">
        <f>[1]Spelers!F12</f>
        <v>0.33300000000000002</v>
      </c>
      <c r="N72" s="146">
        <v>2</v>
      </c>
      <c r="O72" s="146">
        <v>5</v>
      </c>
      <c r="P72" s="145">
        <f>O72/H72</f>
        <v>0.16666666666666666</v>
      </c>
      <c r="Q72" s="147">
        <f>IF(O72&gt;0,P72/M72,"0")</f>
        <v>0.50050050050050043</v>
      </c>
      <c r="AA72" s="196" t="str">
        <f>IF(H72&gt;0,("1"),"0")</f>
        <v>1</v>
      </c>
      <c r="AC72" s="197" t="str">
        <f t="shared" si="8"/>
        <v>2</v>
      </c>
      <c r="AD72" s="198" t="str">
        <f t="shared" si="9"/>
        <v>0</v>
      </c>
      <c r="AE72" s="197" t="str">
        <f t="shared" si="10"/>
        <v>0</v>
      </c>
      <c r="AF72" s="198" t="str">
        <f t="shared" si="11"/>
        <v>0</v>
      </c>
    </row>
    <row r="73" spans="1:32" ht="18" thickBot="1" x14ac:dyDescent="0.35">
      <c r="A73" s="143"/>
      <c r="B73" s="144" t="str">
        <f>[1]Spelers!D8</f>
        <v>Maarten v Gompel</v>
      </c>
      <c r="C73" s="145">
        <f>[1]Spelers!F8</f>
        <v>0.4</v>
      </c>
      <c r="D73" s="146">
        <v>2</v>
      </c>
      <c r="E73" s="146">
        <v>12</v>
      </c>
      <c r="F73" s="145">
        <f>E73/H73</f>
        <v>0.4</v>
      </c>
      <c r="G73" s="147">
        <f>IF(E73&gt;0,F73/C73,"0")</f>
        <v>1</v>
      </c>
      <c r="H73" s="146">
        <v>30</v>
      </c>
      <c r="I73" s="148">
        <f>IF(E73&gt;0,AC73+AD73,"0")</f>
        <v>3</v>
      </c>
      <c r="J73" s="149" t="s">
        <v>47</v>
      </c>
      <c r="K73" s="148">
        <f>IF(O73&gt;0,AE73+AF73,"0")</f>
        <v>0</v>
      </c>
      <c r="L73" s="144" t="str">
        <f>[1]Spelers!D11</f>
        <v>Frie van Herk</v>
      </c>
      <c r="M73" s="145">
        <f>[1]Spelers!F11</f>
        <v>0.4</v>
      </c>
      <c r="N73" s="146">
        <v>1</v>
      </c>
      <c r="O73" s="146">
        <v>1</v>
      </c>
      <c r="P73" s="145">
        <f>O73/H73</f>
        <v>3.3333333333333333E-2</v>
      </c>
      <c r="Q73" s="147">
        <f>IF(O73&gt;0,P73/M73,"0")</f>
        <v>8.3333333333333329E-2</v>
      </c>
      <c r="AA73" s="196" t="str">
        <f>IF(H73&gt;0,("1"),"0")</f>
        <v>1</v>
      </c>
      <c r="AC73" s="197" t="str">
        <f t="shared" si="8"/>
        <v>2</v>
      </c>
      <c r="AD73" s="198" t="str">
        <f t="shared" si="9"/>
        <v>1</v>
      </c>
      <c r="AE73" s="197" t="str">
        <f t="shared" si="10"/>
        <v>0</v>
      </c>
      <c r="AF73" s="198" t="str">
        <f t="shared" si="11"/>
        <v>0</v>
      </c>
    </row>
    <row r="74" spans="1:32" ht="17.399999999999999" x14ac:dyDescent="0.3">
      <c r="A74" s="143"/>
      <c r="B74" s="144" t="str">
        <f>[1]Spelers!D9</f>
        <v>Rens van Herpt</v>
      </c>
      <c r="C74" s="145">
        <f>[1]Spelers!F9</f>
        <v>0.4</v>
      </c>
      <c r="D74" s="146">
        <v>3</v>
      </c>
      <c r="E74" s="146">
        <v>11</v>
      </c>
      <c r="F74" s="145">
        <f>E74/H74</f>
        <v>0.36666666666666664</v>
      </c>
      <c r="G74" s="147">
        <f>IF(E74&gt;0,F74/C74,"0")</f>
        <v>0.91666666666666652</v>
      </c>
      <c r="H74" s="146">
        <v>30</v>
      </c>
      <c r="I74" s="148">
        <f>IF(E74&gt;0,AC74+AD74,"0")</f>
        <v>0</v>
      </c>
      <c r="J74" s="149" t="s">
        <v>47</v>
      </c>
      <c r="K74" s="148">
        <f>IF(O74&gt;0,AE74+AF74,"0")</f>
        <v>2</v>
      </c>
      <c r="L74" s="144" t="str">
        <f>[1]Spelers!D24</f>
        <v>Theo Sanders</v>
      </c>
      <c r="M74" s="145">
        <f>[1]Spelers!F24</f>
        <v>0.55000000000000004</v>
      </c>
      <c r="N74" s="146">
        <v>3</v>
      </c>
      <c r="O74" s="146">
        <v>16</v>
      </c>
      <c r="P74" s="145">
        <f>O74/H74</f>
        <v>0.53333333333333333</v>
      </c>
      <c r="Q74" s="147">
        <f>IF(O74&gt;0,P74/M74,"0")</f>
        <v>0.96969696969696961</v>
      </c>
      <c r="AA74" s="196" t="str">
        <f>IF(H74&gt;0,("1"),"0")</f>
        <v>1</v>
      </c>
      <c r="AC74" s="197" t="str">
        <f t="shared" si="8"/>
        <v>0</v>
      </c>
      <c r="AD74" s="198" t="str">
        <f t="shared" si="9"/>
        <v>0</v>
      </c>
      <c r="AE74" s="197" t="str">
        <f t="shared" si="10"/>
        <v>2</v>
      </c>
      <c r="AF74" s="198" t="str">
        <f t="shared" si="11"/>
        <v>0</v>
      </c>
    </row>
    <row r="75" spans="1:32" ht="18" thickBot="1" x14ac:dyDescent="0.35">
      <c r="A75" s="151"/>
      <c r="B75" s="152"/>
      <c r="C75" s="153"/>
      <c r="D75" s="154"/>
      <c r="E75" s="154"/>
      <c r="F75" s="153"/>
      <c r="G75" s="155"/>
      <c r="H75" s="154"/>
      <c r="I75" s="156"/>
      <c r="J75" s="157"/>
      <c r="K75" s="156"/>
      <c r="L75" s="152"/>
      <c r="M75" s="153"/>
      <c r="N75" s="154"/>
      <c r="O75" s="154"/>
      <c r="P75" s="153"/>
      <c r="Q75" s="155"/>
      <c r="AC75" s="197"/>
      <c r="AD75" s="198"/>
      <c r="AE75" s="197"/>
      <c r="AF75" s="198"/>
    </row>
    <row r="76" spans="1:32" ht="18" thickBot="1" x14ac:dyDescent="0.35">
      <c r="A76" s="143"/>
      <c r="B76" s="144" t="str">
        <f>[1]Spelers!D13</f>
        <v>Jan Zijlmans</v>
      </c>
      <c r="C76" s="145">
        <f>[1]Spelers!F13</f>
        <v>0.33300000000000002</v>
      </c>
      <c r="D76" s="146">
        <v>1</v>
      </c>
      <c r="E76" s="146">
        <v>4</v>
      </c>
      <c r="F76" s="145">
        <f>E76/H76</f>
        <v>0.13333333333333333</v>
      </c>
      <c r="G76" s="147">
        <f>IF(E76&gt;0,F76/C76,"0")</f>
        <v>0.40040040040040037</v>
      </c>
      <c r="H76" s="146">
        <v>30</v>
      </c>
      <c r="I76" s="148">
        <f>IF(E76&gt;0,AC76+AD76,"0")</f>
        <v>0</v>
      </c>
      <c r="J76" s="149" t="s">
        <v>47</v>
      </c>
      <c r="K76" s="148">
        <f>IF(O76&gt;0,AE76+AF76,"0")</f>
        <v>2</v>
      </c>
      <c r="L76" s="144" t="str">
        <f>[1]Spelers!D24</f>
        <v>Theo Sanders</v>
      </c>
      <c r="M76" s="145">
        <f>[1]Spelers!F24</f>
        <v>0.55000000000000004</v>
      </c>
      <c r="N76" s="146">
        <v>3</v>
      </c>
      <c r="O76" s="146">
        <v>15</v>
      </c>
      <c r="P76" s="145">
        <f>O76/H76</f>
        <v>0.5</v>
      </c>
      <c r="Q76" s="147">
        <f>IF(O76&gt;0,P76/M76,"0")</f>
        <v>0.90909090909090906</v>
      </c>
      <c r="AA76" s="196" t="str">
        <f>IF(H76&gt;0,("1"),"0")</f>
        <v>1</v>
      </c>
      <c r="AC76" s="197" t="str">
        <f t="shared" si="8"/>
        <v>0</v>
      </c>
      <c r="AD76" s="198" t="str">
        <f t="shared" si="9"/>
        <v>0</v>
      </c>
      <c r="AE76" s="197" t="str">
        <f t="shared" si="10"/>
        <v>2</v>
      </c>
      <c r="AF76" s="198" t="str">
        <f t="shared" si="11"/>
        <v>0</v>
      </c>
    </row>
    <row r="77" spans="1:32" ht="18" thickBot="1" x14ac:dyDescent="0.35">
      <c r="A77" s="143"/>
      <c r="B77" s="144" t="str">
        <f>[1]Spelers!D11</f>
        <v>Frie van Herk</v>
      </c>
      <c r="C77" s="145">
        <f>[1]Spelers!F11</f>
        <v>0.4</v>
      </c>
      <c r="D77" s="146"/>
      <c r="E77" s="146"/>
      <c r="F77" s="145" t="e">
        <f>E77/H77</f>
        <v>#DIV/0!</v>
      </c>
      <c r="G77" s="147" t="str">
        <f>IF(E77&gt;0,F77/C77,"0")</f>
        <v>0</v>
      </c>
      <c r="H77" s="146"/>
      <c r="I77" s="148" t="str">
        <f>IF(E77&gt;0,AC77+AD77,"0")</f>
        <v>0</v>
      </c>
      <c r="J77" s="149" t="s">
        <v>47</v>
      </c>
      <c r="K77" s="148" t="str">
        <f>IF(O77&gt;0,AE77+AF77,"0")</f>
        <v>0</v>
      </c>
      <c r="L77" s="144" t="str">
        <f>[1]Spelers!D9</f>
        <v>Rens van Herpt</v>
      </c>
      <c r="M77" s="145">
        <f>[1]Spelers!F9</f>
        <v>0.4</v>
      </c>
      <c r="N77" s="146"/>
      <c r="O77" s="146"/>
      <c r="P77" s="145" t="e">
        <f>O77/H77</f>
        <v>#DIV/0!</v>
      </c>
      <c r="Q77" s="147" t="str">
        <f>IF(O77&gt;0,P77/M77,"0")</f>
        <v>0</v>
      </c>
      <c r="AA77" s="196" t="str">
        <f>IF(H77&gt;0,("1"),"0")</f>
        <v>0</v>
      </c>
      <c r="AC77" s="197" t="str">
        <f t="shared" si="8"/>
        <v>1</v>
      </c>
      <c r="AD77" s="198" t="e">
        <f t="shared" si="9"/>
        <v>#DIV/0!</v>
      </c>
      <c r="AE77" s="197" t="str">
        <f t="shared" si="10"/>
        <v>1</v>
      </c>
      <c r="AF77" s="198" t="e">
        <f t="shared" si="11"/>
        <v>#DIV/0!</v>
      </c>
    </row>
    <row r="78" spans="1:32" ht="18" thickBot="1" x14ac:dyDescent="0.35">
      <c r="A78" s="143" t="s">
        <v>90</v>
      </c>
      <c r="B78" s="144" t="str">
        <f>[1]Spelers!D12</f>
        <v>Jan Minnen</v>
      </c>
      <c r="C78" s="145">
        <f>[1]Spelers!F12</f>
        <v>0.33300000000000002</v>
      </c>
      <c r="D78" s="146"/>
      <c r="E78" s="146"/>
      <c r="F78" s="145" t="e">
        <f>E78/H78</f>
        <v>#DIV/0!</v>
      </c>
      <c r="G78" s="147" t="str">
        <f>IF(E78&gt;0,F78/C78,"0")</f>
        <v>0</v>
      </c>
      <c r="H78" s="146"/>
      <c r="I78" s="148" t="str">
        <f>IF(E78&gt;0,AC78+AD78,"0")</f>
        <v>0</v>
      </c>
      <c r="J78" s="149" t="s">
        <v>47</v>
      </c>
      <c r="K78" s="148" t="str">
        <f>IF(O78&gt;0,AE78+AF78,"0")</f>
        <v>0</v>
      </c>
      <c r="L78" s="144" t="str">
        <f>[1]Spelers!D8</f>
        <v>Maarten v Gompel</v>
      </c>
      <c r="M78" s="145">
        <f>[1]Spelers!F8</f>
        <v>0.4</v>
      </c>
      <c r="N78" s="146"/>
      <c r="O78" s="146"/>
      <c r="P78" s="145" t="e">
        <f>O78/H78</f>
        <v>#DIV/0!</v>
      </c>
      <c r="Q78" s="147" t="str">
        <f>IF(O78&gt;0,P78/M78,"0")</f>
        <v>0</v>
      </c>
      <c r="AA78" s="196" t="str">
        <f>IF(H78&gt;0,("1"),"0")</f>
        <v>0</v>
      </c>
      <c r="AC78" s="197" t="str">
        <f t="shared" si="8"/>
        <v>1</v>
      </c>
      <c r="AD78" s="198" t="e">
        <f t="shared" si="9"/>
        <v>#DIV/0!</v>
      </c>
      <c r="AE78" s="197" t="str">
        <f t="shared" si="10"/>
        <v>1</v>
      </c>
      <c r="AF78" s="198" t="e">
        <f t="shared" si="11"/>
        <v>#DIV/0!</v>
      </c>
    </row>
    <row r="79" spans="1:32" ht="18" thickBot="1" x14ac:dyDescent="0.35">
      <c r="A79" s="143"/>
      <c r="B79" s="144" t="str">
        <f>[1]Spelers!D4</f>
        <v>Ad Vermeer</v>
      </c>
      <c r="C79" s="145">
        <f>[1]Spelers!F4</f>
        <v>0.83299999999999996</v>
      </c>
      <c r="D79" s="146"/>
      <c r="E79" s="146"/>
      <c r="F79" s="145" t="e">
        <f>E79/H79</f>
        <v>#DIV/0!</v>
      </c>
      <c r="G79" s="147" t="str">
        <f>IF(E79&gt;0,F79/C79,"0")</f>
        <v>0</v>
      </c>
      <c r="H79" s="146"/>
      <c r="I79" s="148" t="str">
        <f>IF(E79&gt;0,AC79+AD79,"0")</f>
        <v>0</v>
      </c>
      <c r="J79" s="149" t="s">
        <v>47</v>
      </c>
      <c r="K79" s="148" t="str">
        <f>IF(O79&gt;0,AE79+AF79,"0")</f>
        <v>0</v>
      </c>
      <c r="L79" s="144" t="str">
        <f>[1]Spelers!D7</f>
        <v>Ad Kokx</v>
      </c>
      <c r="M79" s="145">
        <f>[1]Spelers!F7</f>
        <v>0.433</v>
      </c>
      <c r="N79" s="146"/>
      <c r="O79" s="146"/>
      <c r="P79" s="145" t="e">
        <f>O79/H79</f>
        <v>#DIV/0!</v>
      </c>
      <c r="Q79" s="147" t="str">
        <f>IF(O79&gt;0,P79/M79,"0")</f>
        <v>0</v>
      </c>
      <c r="AA79" s="196" t="str">
        <f>IF(H79&gt;0,("1"),"0")</f>
        <v>0</v>
      </c>
      <c r="AC79" s="197" t="str">
        <f t="shared" si="8"/>
        <v>1</v>
      </c>
      <c r="AD79" s="198" t="e">
        <f t="shared" si="9"/>
        <v>#DIV/0!</v>
      </c>
      <c r="AE79" s="197" t="str">
        <f t="shared" si="10"/>
        <v>1</v>
      </c>
      <c r="AF79" s="198" t="e">
        <f t="shared" si="11"/>
        <v>#DIV/0!</v>
      </c>
    </row>
    <row r="80" spans="1:32" ht="17.399999999999999" x14ac:dyDescent="0.3">
      <c r="A80" s="143"/>
      <c r="B80" s="144" t="str">
        <f>[1]Spelers!D5</f>
        <v>Wietje Kaethoven</v>
      </c>
      <c r="C80" s="145">
        <f>[1]Spelers!F5</f>
        <v>0.63300000000000001</v>
      </c>
      <c r="D80" s="146"/>
      <c r="E80" s="146"/>
      <c r="F80" s="145" t="e">
        <f>E80/H80</f>
        <v>#DIV/0!</v>
      </c>
      <c r="G80" s="147" t="str">
        <f>IF(E80&gt;0,F80/C80,"0")</f>
        <v>0</v>
      </c>
      <c r="H80" s="146"/>
      <c r="I80" s="148" t="str">
        <f>IF(E80&gt;0,AC80+AD80,"0")</f>
        <v>0</v>
      </c>
      <c r="J80" s="149" t="s">
        <v>47</v>
      </c>
      <c r="K80" s="148" t="str">
        <f>IF(O80&gt;0,AE80+AF80,"0")</f>
        <v>0</v>
      </c>
      <c r="L80" s="144" t="str">
        <f>[1]Spelers!D6</f>
        <v>Rinus v Bommel</v>
      </c>
      <c r="M80" s="145">
        <f>[1]Spelers!F6</f>
        <v>0.46600000000000003</v>
      </c>
      <c r="N80" s="146"/>
      <c r="O80" s="146"/>
      <c r="P80" s="145" t="e">
        <f>O80/H80</f>
        <v>#DIV/0!</v>
      </c>
      <c r="Q80" s="147" t="str">
        <f>IF(O80&gt;0,P80/M80,"0")</f>
        <v>0</v>
      </c>
      <c r="AA80" s="196" t="str">
        <f>IF(H80&gt;0,("1"),"0")</f>
        <v>0</v>
      </c>
      <c r="AC80" s="197" t="str">
        <f t="shared" si="8"/>
        <v>1</v>
      </c>
      <c r="AD80" s="198" t="e">
        <f t="shared" si="9"/>
        <v>#DIV/0!</v>
      </c>
      <c r="AE80" s="197" t="str">
        <f t="shared" si="10"/>
        <v>1</v>
      </c>
      <c r="AF80" s="198" t="e">
        <f t="shared" si="11"/>
        <v>#DIV/0!</v>
      </c>
    </row>
    <row r="81" spans="1:32" ht="18" thickBot="1" x14ac:dyDescent="0.35">
      <c r="A81" s="151"/>
      <c r="B81" s="152"/>
      <c r="C81" s="153"/>
      <c r="D81" s="154"/>
      <c r="E81" s="154"/>
      <c r="F81" s="153"/>
      <c r="G81" s="155"/>
      <c r="H81" s="154"/>
      <c r="I81" s="156"/>
      <c r="J81" s="157"/>
      <c r="K81" s="156"/>
      <c r="L81" s="152"/>
      <c r="M81" s="153"/>
      <c r="N81" s="154"/>
      <c r="O81" s="154"/>
      <c r="P81" s="153"/>
      <c r="Q81" s="155"/>
      <c r="AC81" s="197"/>
      <c r="AD81" s="198"/>
      <c r="AE81" s="197"/>
      <c r="AF81" s="198"/>
    </row>
    <row r="82" spans="1:32" ht="18" thickBot="1" x14ac:dyDescent="0.35">
      <c r="A82" s="143"/>
      <c r="B82" s="144" t="str">
        <f>[1]Spelers!D6</f>
        <v>Rinus v Bommel</v>
      </c>
      <c r="C82" s="145">
        <f>[1]Spelers!F6</f>
        <v>0.46600000000000003</v>
      </c>
      <c r="D82" s="146"/>
      <c r="E82" s="146"/>
      <c r="F82" s="145" t="e">
        <f>E82/H82</f>
        <v>#DIV/0!</v>
      </c>
      <c r="G82" s="147" t="str">
        <f>IF(E82&gt;0,F82/C82,"0")</f>
        <v>0</v>
      </c>
      <c r="H82" s="146"/>
      <c r="I82" s="148" t="str">
        <f>IF(E82&gt;0,AC82+AD82,"0")</f>
        <v>0</v>
      </c>
      <c r="J82" s="149" t="s">
        <v>47</v>
      </c>
      <c r="K82" s="148" t="str">
        <f>IF(O82&gt;0,AE82+AF82,"0")</f>
        <v>0</v>
      </c>
      <c r="L82" s="144" t="str">
        <f>[1]Spelers!D13</f>
        <v>Jan Zijlmans</v>
      </c>
      <c r="M82" s="145">
        <f>[1]Spelers!F13</f>
        <v>0.33300000000000002</v>
      </c>
      <c r="N82" s="146"/>
      <c r="O82" s="146"/>
      <c r="P82" s="145" t="e">
        <f>O82/H82</f>
        <v>#DIV/0!</v>
      </c>
      <c r="Q82" s="147" t="str">
        <f>IF(O82&gt;0,P82/M82,"0")</f>
        <v>0</v>
      </c>
      <c r="R82" s="162"/>
      <c r="S82" s="162"/>
      <c r="T82" s="162"/>
      <c r="U82" s="162"/>
      <c r="V82" s="162"/>
      <c r="W82" s="162"/>
      <c r="X82" s="162"/>
      <c r="Y82" s="162"/>
      <c r="AA82" s="196" t="str">
        <f>IF(H82&gt;0,("1"),"0")</f>
        <v>0</v>
      </c>
      <c r="AC82" s="197" t="str">
        <f t="shared" si="8"/>
        <v>1</v>
      </c>
      <c r="AD82" s="198" t="e">
        <f t="shared" si="9"/>
        <v>#DIV/0!</v>
      </c>
      <c r="AE82" s="197" t="str">
        <f t="shared" si="10"/>
        <v>1</v>
      </c>
      <c r="AF82" s="198" t="e">
        <f t="shared" si="11"/>
        <v>#DIV/0!</v>
      </c>
    </row>
    <row r="83" spans="1:32" ht="18" thickBot="1" x14ac:dyDescent="0.35">
      <c r="A83" s="143"/>
      <c r="B83" s="144" t="str">
        <f>[1]Spelers!D7</f>
        <v>Ad Kokx</v>
      </c>
      <c r="C83" s="145">
        <f>[1]Spelers!F7</f>
        <v>0.433</v>
      </c>
      <c r="D83" s="146"/>
      <c r="E83" s="146"/>
      <c r="F83" s="145" t="e">
        <f>E83/H83</f>
        <v>#DIV/0!</v>
      </c>
      <c r="G83" s="147" t="str">
        <f>IF(E83&gt;0,F83/C83,"0")</f>
        <v>0</v>
      </c>
      <c r="H83" s="146"/>
      <c r="I83" s="148" t="str">
        <f>IF(E83&gt;0,AC83+AD83,"0")</f>
        <v>0</v>
      </c>
      <c r="J83" s="149" t="s">
        <v>47</v>
      </c>
      <c r="K83" s="148" t="str">
        <f>IF(O83&gt;0,AE83+AF83,"0")</f>
        <v>0</v>
      </c>
      <c r="L83" s="144" t="str">
        <f>[1]Spelers!D5</f>
        <v>Wietje Kaethoven</v>
      </c>
      <c r="M83" s="145">
        <f>[1]Spelers!F5</f>
        <v>0.63300000000000001</v>
      </c>
      <c r="N83" s="146"/>
      <c r="O83" s="146"/>
      <c r="P83" s="145" t="e">
        <f>O83/H83</f>
        <v>#DIV/0!</v>
      </c>
      <c r="Q83" s="147" t="str">
        <f>IF(O83&gt;0,P83/M83,"0")</f>
        <v>0</v>
      </c>
      <c r="AA83" s="196" t="str">
        <f>IF(H83&gt;0,("1"),"0")</f>
        <v>0</v>
      </c>
      <c r="AC83" s="197" t="str">
        <f t="shared" si="8"/>
        <v>1</v>
      </c>
      <c r="AD83" s="198" t="e">
        <f t="shared" si="9"/>
        <v>#DIV/0!</v>
      </c>
      <c r="AE83" s="197" t="str">
        <f t="shared" si="10"/>
        <v>1</v>
      </c>
      <c r="AF83" s="198" t="e">
        <f t="shared" si="11"/>
        <v>#DIV/0!</v>
      </c>
    </row>
    <row r="84" spans="1:32" ht="18" thickBot="1" x14ac:dyDescent="0.35">
      <c r="A84" s="143" t="s">
        <v>91</v>
      </c>
      <c r="B84" s="144" t="str">
        <f>[1]Spelers!D8</f>
        <v>Maarten v Gompel</v>
      </c>
      <c r="C84" s="145">
        <f>[1]Spelers!F8</f>
        <v>0.4</v>
      </c>
      <c r="D84" s="146"/>
      <c r="E84" s="146"/>
      <c r="F84" s="145" t="e">
        <f>E84/H84</f>
        <v>#DIV/0!</v>
      </c>
      <c r="G84" s="147" t="str">
        <f>IF(E84&gt;0,F84/C84,"0")</f>
        <v>0</v>
      </c>
      <c r="H84" s="146"/>
      <c r="I84" s="148" t="str">
        <f>IF(E84&gt;0,AC84+AD84,"0")</f>
        <v>0</v>
      </c>
      <c r="J84" s="149" t="s">
        <v>47</v>
      </c>
      <c r="K84" s="148" t="str">
        <f>IF(O84&gt;0,AE84+AF84,"0")</f>
        <v>0</v>
      </c>
      <c r="L84" s="144" t="str">
        <f>[1]Spelers!D4</f>
        <v>Ad Vermeer</v>
      </c>
      <c r="M84" s="145">
        <f>[1]Spelers!F4</f>
        <v>0.83299999999999996</v>
      </c>
      <c r="N84" s="146"/>
      <c r="O84" s="146"/>
      <c r="P84" s="145" t="e">
        <f>O84/H84</f>
        <v>#DIV/0!</v>
      </c>
      <c r="Q84" s="147" t="str">
        <f>IF(O84&gt;0,P84/M84,"0")</f>
        <v>0</v>
      </c>
      <c r="AA84" s="196" t="str">
        <f>IF(H84&gt;0,("1"),"0")</f>
        <v>0</v>
      </c>
      <c r="AC84" s="197" t="str">
        <f t="shared" si="8"/>
        <v>1</v>
      </c>
      <c r="AD84" s="198" t="e">
        <f t="shared" si="9"/>
        <v>#DIV/0!</v>
      </c>
      <c r="AE84" s="197" t="str">
        <f t="shared" si="10"/>
        <v>1</v>
      </c>
      <c r="AF84" s="198" t="e">
        <f t="shared" si="11"/>
        <v>#DIV/0!</v>
      </c>
    </row>
    <row r="85" spans="1:32" ht="18" thickBot="1" x14ac:dyDescent="0.35">
      <c r="A85" s="143"/>
      <c r="B85" s="144" t="str">
        <f>[1]Spelers!D9</f>
        <v>Rens van Herpt</v>
      </c>
      <c r="C85" s="145">
        <f>[1]Spelers!F9</f>
        <v>0.4</v>
      </c>
      <c r="D85" s="146"/>
      <c r="E85" s="146"/>
      <c r="F85" s="145" t="e">
        <f>E85/H85</f>
        <v>#DIV/0!</v>
      </c>
      <c r="G85" s="147" t="str">
        <f>IF(E85&gt;0,F85/C85,"0")</f>
        <v>0</v>
      </c>
      <c r="H85" s="146"/>
      <c r="I85" s="148" t="str">
        <f>IF(E85&gt;0,AC85+AD85,"0")</f>
        <v>0</v>
      </c>
      <c r="J85" s="149" t="s">
        <v>47</v>
      </c>
      <c r="K85" s="148" t="str">
        <f>IF(O85&gt;0,AE85+AF85,"0")</f>
        <v>0</v>
      </c>
      <c r="L85" s="144" t="str">
        <f>[1]Spelers!D12</f>
        <v>Jan Minnen</v>
      </c>
      <c r="M85" s="145">
        <f>[1]Spelers!F12</f>
        <v>0.33300000000000002</v>
      </c>
      <c r="N85" s="146"/>
      <c r="O85" s="146"/>
      <c r="P85" s="145" t="e">
        <f>O85/H85</f>
        <v>#DIV/0!</v>
      </c>
      <c r="Q85" s="147" t="str">
        <f>IF(O85&gt;0,P85/M85,"0")</f>
        <v>0</v>
      </c>
      <c r="AA85" s="196" t="str">
        <f>IF(H85&gt;0,("1"),"0")</f>
        <v>0</v>
      </c>
      <c r="AC85" s="197" t="str">
        <f t="shared" si="8"/>
        <v>1</v>
      </c>
      <c r="AD85" s="198" t="e">
        <f t="shared" si="9"/>
        <v>#DIV/0!</v>
      </c>
      <c r="AE85" s="197" t="str">
        <f t="shared" si="10"/>
        <v>1</v>
      </c>
      <c r="AF85" s="198" t="e">
        <f t="shared" si="11"/>
        <v>#DIV/0!</v>
      </c>
    </row>
    <row r="86" spans="1:32" ht="17.399999999999999" x14ac:dyDescent="0.3">
      <c r="A86" s="143"/>
      <c r="B86" s="144" t="str">
        <f>[1]Spelers!D24</f>
        <v>Theo Sanders</v>
      </c>
      <c r="C86" s="145">
        <f>[1]Spelers!F24</f>
        <v>0.55000000000000004</v>
      </c>
      <c r="D86" s="146"/>
      <c r="E86" s="146"/>
      <c r="F86" s="145" t="e">
        <f>E86/H86</f>
        <v>#DIV/0!</v>
      </c>
      <c r="G86" s="147" t="str">
        <f>IF(E86&gt;0,F86/C86,"0")</f>
        <v>0</v>
      </c>
      <c r="H86" s="146"/>
      <c r="I86" s="148" t="str">
        <f>IF(E86&gt;0,AC86+AD86,"0")</f>
        <v>0</v>
      </c>
      <c r="J86" s="149" t="s">
        <v>47</v>
      </c>
      <c r="K86" s="148" t="str">
        <f>IF(O86&gt;0,AE86+AF86,"0")</f>
        <v>0</v>
      </c>
      <c r="L86" s="144" t="str">
        <f>[1]Spelers!D11</f>
        <v>Frie van Herk</v>
      </c>
      <c r="M86" s="145">
        <f>[1]Spelers!F11</f>
        <v>0.4</v>
      </c>
      <c r="N86" s="146"/>
      <c r="O86" s="146"/>
      <c r="P86" s="145" t="e">
        <f>O86/H86</f>
        <v>#DIV/0!</v>
      </c>
      <c r="Q86" s="147" t="str">
        <f>IF(O86&gt;0,P86/M86,"0")</f>
        <v>0</v>
      </c>
      <c r="AA86" s="196" t="str">
        <f>IF(H86&gt;0,("1"),"0")</f>
        <v>0</v>
      </c>
      <c r="AC86" s="197" t="str">
        <f t="shared" si="8"/>
        <v>1</v>
      </c>
      <c r="AD86" s="198" t="e">
        <f t="shared" si="9"/>
        <v>#DIV/0!</v>
      </c>
      <c r="AE86" s="197" t="str">
        <f t="shared" si="10"/>
        <v>1</v>
      </c>
      <c r="AF86" s="198" t="e">
        <f t="shared" si="11"/>
        <v>#DIV/0!</v>
      </c>
    </row>
    <row r="87" spans="1:32" ht="18" thickBot="1" x14ac:dyDescent="0.35">
      <c r="A87" s="151"/>
      <c r="B87" s="152"/>
      <c r="C87" s="153"/>
      <c r="D87" s="154"/>
      <c r="E87" s="154"/>
      <c r="F87" s="153"/>
      <c r="G87" s="155"/>
      <c r="H87" s="154"/>
      <c r="I87" s="156"/>
      <c r="J87" s="157"/>
      <c r="K87" s="156"/>
      <c r="L87" s="152"/>
      <c r="M87" s="153"/>
      <c r="N87" s="154"/>
      <c r="O87" s="154"/>
      <c r="P87" s="153"/>
      <c r="Q87" s="155"/>
      <c r="AC87" s="197"/>
      <c r="AD87" s="198"/>
      <c r="AE87" s="197"/>
      <c r="AF87" s="198"/>
    </row>
    <row r="88" spans="1:32" ht="18" thickBot="1" x14ac:dyDescent="0.35">
      <c r="A88" s="143"/>
      <c r="B88" s="144" t="str">
        <f>[1]Spelers!D13</f>
        <v>Jan Zijlmans</v>
      </c>
      <c r="C88" s="145">
        <f>[1]Spelers!F13</f>
        <v>0.33300000000000002</v>
      </c>
      <c r="D88" s="146"/>
      <c r="E88" s="146"/>
      <c r="F88" s="145" t="e">
        <f t="shared" ref="F88:F98" si="12">E88/H88</f>
        <v>#DIV/0!</v>
      </c>
      <c r="G88" s="147" t="str">
        <f>IF(E88&gt;0,F88/C88,"0")</f>
        <v>0</v>
      </c>
      <c r="H88" s="146"/>
      <c r="I88" s="148" t="str">
        <f>IF(E88&gt;0,AC88+AD88,"0")</f>
        <v>0</v>
      </c>
      <c r="J88" s="149" t="s">
        <v>47</v>
      </c>
      <c r="K88" s="148" t="str">
        <f>IF(O88&gt;0,AE88+AF88,"0")</f>
        <v>0</v>
      </c>
      <c r="L88" s="144" t="str">
        <f>[1]Spelers!D11</f>
        <v>Frie van Herk</v>
      </c>
      <c r="M88" s="145">
        <f>[1]Spelers!F11</f>
        <v>0.4</v>
      </c>
      <c r="N88" s="146"/>
      <c r="O88" s="146"/>
      <c r="P88" s="145" t="e">
        <f>O88/H88</f>
        <v>#DIV/0!</v>
      </c>
      <c r="Q88" s="147" t="str">
        <f>IF(O88&gt;0,P88/M88,"0")</f>
        <v>0</v>
      </c>
      <c r="AA88" s="196" t="str">
        <f>IF(H88&gt;0,("1"),"0")</f>
        <v>0</v>
      </c>
      <c r="AC88" s="197" t="str">
        <f t="shared" si="8"/>
        <v>1</v>
      </c>
      <c r="AD88" s="198" t="e">
        <f t="shared" si="9"/>
        <v>#DIV/0!</v>
      </c>
      <c r="AE88" s="197" t="str">
        <f t="shared" si="10"/>
        <v>1</v>
      </c>
      <c r="AF88" s="198" t="e">
        <f t="shared" si="11"/>
        <v>#DIV/0!</v>
      </c>
    </row>
    <row r="89" spans="1:32" ht="18" thickBot="1" x14ac:dyDescent="0.35">
      <c r="A89" s="143"/>
      <c r="B89" s="144" t="str">
        <f>[1]Spelers!D12</f>
        <v>Jan Minnen</v>
      </c>
      <c r="C89" s="145">
        <f>[1]Spelers!F12</f>
        <v>0.33300000000000002</v>
      </c>
      <c r="D89" s="146"/>
      <c r="E89" s="146"/>
      <c r="F89" s="145" t="e">
        <f t="shared" si="12"/>
        <v>#DIV/0!</v>
      </c>
      <c r="G89" s="147" t="str">
        <f>IF(E89&gt;0,F89/C89,"0")</f>
        <v>0</v>
      </c>
      <c r="H89" s="146"/>
      <c r="I89" s="148" t="str">
        <f>IF(E89&gt;0,AC89+AD89,"0")</f>
        <v>0</v>
      </c>
      <c r="J89" s="149" t="s">
        <v>47</v>
      </c>
      <c r="K89" s="148" t="str">
        <f>IF(O89&gt;0,AE89+AF89,"0")</f>
        <v>0</v>
      </c>
      <c r="L89" s="144" t="str">
        <f>[1]Spelers!D24</f>
        <v>Theo Sanders</v>
      </c>
      <c r="M89" s="145">
        <f>[1]Spelers!F24</f>
        <v>0.55000000000000004</v>
      </c>
      <c r="N89" s="146"/>
      <c r="O89" s="146"/>
      <c r="P89" s="145" t="e">
        <f>O89/H89</f>
        <v>#DIV/0!</v>
      </c>
      <c r="Q89" s="147" t="str">
        <f>IF(O89&gt;0,P89/M89,"0")</f>
        <v>0</v>
      </c>
      <c r="AA89" s="196" t="str">
        <f>IF(H89&gt;0,("1"),"0")</f>
        <v>0</v>
      </c>
      <c r="AC89" s="197" t="str">
        <f t="shared" si="8"/>
        <v>1</v>
      </c>
      <c r="AD89" s="198" t="e">
        <f t="shared" si="9"/>
        <v>#DIV/0!</v>
      </c>
      <c r="AE89" s="197" t="str">
        <f t="shared" si="10"/>
        <v>1</v>
      </c>
      <c r="AF89" s="198" t="e">
        <f t="shared" si="11"/>
        <v>#DIV/0!</v>
      </c>
    </row>
    <row r="90" spans="1:32" ht="18" thickBot="1" x14ac:dyDescent="0.35">
      <c r="A90" s="143" t="s">
        <v>92</v>
      </c>
      <c r="B90" s="144" t="str">
        <f>[1]Spelers!D4</f>
        <v>Ad Vermeer</v>
      </c>
      <c r="C90" s="145">
        <f>[1]Spelers!F4</f>
        <v>0.83299999999999996</v>
      </c>
      <c r="D90" s="146"/>
      <c r="E90" s="146"/>
      <c r="F90" s="145" t="e">
        <f t="shared" si="12"/>
        <v>#DIV/0!</v>
      </c>
      <c r="G90" s="147" t="str">
        <f>IF(E90&gt;0,F90/C90,"0")</f>
        <v>0</v>
      </c>
      <c r="H90" s="146"/>
      <c r="I90" s="148" t="str">
        <f>IF(E90&gt;0,AC90+AD90,"0")</f>
        <v>0</v>
      </c>
      <c r="J90" s="149" t="s">
        <v>47</v>
      </c>
      <c r="K90" s="148" t="str">
        <f>IF(O90&gt;0,AE90+AF90,"0")</f>
        <v>0</v>
      </c>
      <c r="L90" s="144" t="str">
        <f>[1]Spelers!D9</f>
        <v>Rens van Herpt</v>
      </c>
      <c r="M90" s="145">
        <f>[1]Spelers!F9</f>
        <v>0.4</v>
      </c>
      <c r="N90" s="146"/>
      <c r="O90" s="146"/>
      <c r="P90" s="145" t="e">
        <f>O90/H90</f>
        <v>#DIV/0!</v>
      </c>
      <c r="Q90" s="147" t="str">
        <f>IF(O90&gt;0,P90/M90,"0")</f>
        <v>0</v>
      </c>
      <c r="AA90" s="196" t="str">
        <f>IF(H90&gt;0,("1"),"0")</f>
        <v>0</v>
      </c>
      <c r="AC90" s="197" t="str">
        <f t="shared" si="8"/>
        <v>1</v>
      </c>
      <c r="AD90" s="198" t="e">
        <f t="shared" si="9"/>
        <v>#DIV/0!</v>
      </c>
      <c r="AE90" s="197" t="str">
        <f t="shared" si="10"/>
        <v>1</v>
      </c>
      <c r="AF90" s="198" t="e">
        <f t="shared" si="11"/>
        <v>#DIV/0!</v>
      </c>
    </row>
    <row r="91" spans="1:32" ht="18" thickBot="1" x14ac:dyDescent="0.35">
      <c r="A91" s="143"/>
      <c r="B91" s="144" t="str">
        <f>[1]Spelers!D5</f>
        <v>Wietje Kaethoven</v>
      </c>
      <c r="C91" s="145">
        <f>[1]Spelers!F5</f>
        <v>0.63300000000000001</v>
      </c>
      <c r="D91" s="146"/>
      <c r="E91" s="146"/>
      <c r="F91" s="145" t="e">
        <f t="shared" si="12"/>
        <v>#DIV/0!</v>
      </c>
      <c r="G91" s="147" t="str">
        <f>IF(E91&gt;0,F91/C91,"0")</f>
        <v>0</v>
      </c>
      <c r="H91" s="146"/>
      <c r="I91" s="148" t="str">
        <f>IF(E91&gt;0,AC91+AD91,"0")</f>
        <v>0</v>
      </c>
      <c r="J91" s="149" t="s">
        <v>47</v>
      </c>
      <c r="K91" s="148" t="str">
        <f>IF(O91&gt;0,AE91+AF91,"0")</f>
        <v>0</v>
      </c>
      <c r="L91" s="144" t="str">
        <f>[1]Spelers!D8</f>
        <v>Maarten v Gompel</v>
      </c>
      <c r="M91" s="145">
        <f>[1]Spelers!F8</f>
        <v>0.4</v>
      </c>
      <c r="N91" s="146"/>
      <c r="O91" s="146"/>
      <c r="P91" s="145" t="e">
        <f>O91/H91</f>
        <v>#DIV/0!</v>
      </c>
      <c r="Q91" s="147" t="str">
        <f>IF(O91&gt;0,P91/M91,"0")</f>
        <v>0</v>
      </c>
      <c r="AA91" s="196" t="str">
        <f>IF(H91&gt;0,("1"),"0")</f>
        <v>0</v>
      </c>
      <c r="AC91" s="197" t="str">
        <f t="shared" si="8"/>
        <v>1</v>
      </c>
      <c r="AD91" s="198" t="e">
        <f t="shared" si="9"/>
        <v>#DIV/0!</v>
      </c>
      <c r="AE91" s="197" t="str">
        <f t="shared" si="10"/>
        <v>1</v>
      </c>
      <c r="AF91" s="198" t="e">
        <f t="shared" si="11"/>
        <v>#DIV/0!</v>
      </c>
    </row>
    <row r="92" spans="1:32" ht="17.399999999999999" x14ac:dyDescent="0.3">
      <c r="A92" s="143"/>
      <c r="B92" s="144" t="str">
        <f>[1]Spelers!D6</f>
        <v>Rinus v Bommel</v>
      </c>
      <c r="C92" s="145">
        <f>[1]Spelers!F6</f>
        <v>0.46600000000000003</v>
      </c>
      <c r="D92" s="146"/>
      <c r="E92" s="146"/>
      <c r="F92" s="145" t="e">
        <f t="shared" si="12"/>
        <v>#DIV/0!</v>
      </c>
      <c r="G92" s="147" t="str">
        <f>IF(E92&gt;0,F92/C92,"0")</f>
        <v>0</v>
      </c>
      <c r="H92" s="146"/>
      <c r="I92" s="148" t="str">
        <f>IF(E92&gt;0,AC92+AD92,"0")</f>
        <v>0</v>
      </c>
      <c r="J92" s="149" t="s">
        <v>47</v>
      </c>
      <c r="K92" s="148" t="str">
        <f>IF(O92&gt;0,AE92+AF92,"0")</f>
        <v>0</v>
      </c>
      <c r="L92" s="144" t="str">
        <f>[1]Spelers!D7</f>
        <v>Ad Kokx</v>
      </c>
      <c r="M92" s="145">
        <f>[1]Spelers!F7</f>
        <v>0.433</v>
      </c>
      <c r="N92" s="146"/>
      <c r="O92" s="146"/>
      <c r="P92" s="145" t="e">
        <f>O92/H92</f>
        <v>#DIV/0!</v>
      </c>
      <c r="Q92" s="147" t="str">
        <f>IF(O92&gt;0,P92/M92,"0")</f>
        <v>0</v>
      </c>
      <c r="AA92" s="196" t="str">
        <f>IF(H92&gt;0,("1"),"0")</f>
        <v>0</v>
      </c>
      <c r="AC92" s="197" t="str">
        <f t="shared" si="8"/>
        <v>1</v>
      </c>
      <c r="AD92" s="198" t="e">
        <f t="shared" si="9"/>
        <v>#DIV/0!</v>
      </c>
      <c r="AE92" s="197" t="str">
        <f t="shared" si="10"/>
        <v>1</v>
      </c>
      <c r="AF92" s="198" t="e">
        <f t="shared" si="11"/>
        <v>#DIV/0!</v>
      </c>
    </row>
    <row r="93" spans="1:32" ht="18" thickBot="1" x14ac:dyDescent="0.35">
      <c r="A93" s="151"/>
      <c r="B93" s="152"/>
      <c r="C93" s="153"/>
      <c r="D93" s="154"/>
      <c r="E93" s="154"/>
      <c r="F93" s="153"/>
      <c r="G93" s="155"/>
      <c r="H93" s="154"/>
      <c r="I93" s="156"/>
      <c r="J93" s="157"/>
      <c r="K93" s="156"/>
      <c r="L93" s="152"/>
      <c r="M93" s="153"/>
      <c r="N93" s="154"/>
      <c r="O93" s="154"/>
      <c r="P93" s="153"/>
      <c r="Q93" s="155"/>
      <c r="AC93" s="197"/>
      <c r="AD93" s="198"/>
      <c r="AE93" s="197"/>
      <c r="AF93" s="198"/>
    </row>
    <row r="94" spans="1:32" ht="18" thickBot="1" x14ac:dyDescent="0.35">
      <c r="A94" s="143"/>
      <c r="B94" s="144" t="str">
        <f>[1]Spelers!D7</f>
        <v>Ad Kokx</v>
      </c>
      <c r="C94" s="145">
        <f>[1]Spelers!F7</f>
        <v>0.433</v>
      </c>
      <c r="D94" s="146"/>
      <c r="E94" s="146"/>
      <c r="F94" s="145" t="e">
        <f t="shared" si="12"/>
        <v>#DIV/0!</v>
      </c>
      <c r="G94" s="147" t="str">
        <f>IF(E94&gt;0,F94/C94,"0")</f>
        <v>0</v>
      </c>
      <c r="H94" s="146"/>
      <c r="I94" s="148" t="str">
        <f>IF(E94&gt;0,AC94+AD94,"0")</f>
        <v>0</v>
      </c>
      <c r="J94" s="149" t="s">
        <v>47</v>
      </c>
      <c r="K94" s="148" t="str">
        <f>IF(O94&gt;0,AE94+AF94,"0")</f>
        <v>0</v>
      </c>
      <c r="L94" s="144" t="str">
        <f>[1]Spelers!D13</f>
        <v>Jan Zijlmans</v>
      </c>
      <c r="M94" s="145">
        <f>[1]Spelers!F13</f>
        <v>0.33300000000000002</v>
      </c>
      <c r="N94" s="146"/>
      <c r="O94" s="146"/>
      <c r="P94" s="145" t="e">
        <f>O94/H94</f>
        <v>#DIV/0!</v>
      </c>
      <c r="Q94" s="147" t="str">
        <f>IF(O94&gt;0,P94/M94,"0")</f>
        <v>0</v>
      </c>
      <c r="AA94" s="196" t="str">
        <f>IF(H94&gt;0,("1"),"0")</f>
        <v>0</v>
      </c>
      <c r="AC94" s="197" t="str">
        <f t="shared" si="8"/>
        <v>1</v>
      </c>
      <c r="AD94" s="198" t="e">
        <f t="shared" si="9"/>
        <v>#DIV/0!</v>
      </c>
      <c r="AE94" s="197" t="str">
        <f t="shared" si="10"/>
        <v>1</v>
      </c>
      <c r="AF94" s="198" t="e">
        <f t="shared" si="11"/>
        <v>#DIV/0!</v>
      </c>
    </row>
    <row r="95" spans="1:32" ht="18" thickBot="1" x14ac:dyDescent="0.35">
      <c r="A95" s="143"/>
      <c r="B95" s="144" t="str">
        <f>[1]Spelers!D8</f>
        <v>Maarten v Gompel</v>
      </c>
      <c r="C95" s="145">
        <f>[1]Spelers!F8</f>
        <v>0.4</v>
      </c>
      <c r="D95" s="146"/>
      <c r="E95" s="146"/>
      <c r="F95" s="145" t="e">
        <f t="shared" si="12"/>
        <v>#DIV/0!</v>
      </c>
      <c r="G95" s="147" t="str">
        <f>IF(E95&gt;0,F95/C95,"0")</f>
        <v>0</v>
      </c>
      <c r="H95" s="146"/>
      <c r="I95" s="148" t="str">
        <f>IF(E95&gt;0,AC95+AD95,"0")</f>
        <v>0</v>
      </c>
      <c r="J95" s="149" t="s">
        <v>47</v>
      </c>
      <c r="K95" s="148" t="str">
        <f>IF(O95&gt;0,AE95+AF95,"0")</f>
        <v>0</v>
      </c>
      <c r="L95" s="144" t="str">
        <f>[1]Spelers!D6</f>
        <v>Rinus v Bommel</v>
      </c>
      <c r="M95" s="145">
        <f>[1]Spelers!F6</f>
        <v>0.46600000000000003</v>
      </c>
      <c r="N95" s="146"/>
      <c r="O95" s="146"/>
      <c r="P95" s="145" t="e">
        <f>O95/H95</f>
        <v>#DIV/0!</v>
      </c>
      <c r="Q95" s="147" t="str">
        <f>IF(O95&gt;0,P95/M95,"0")</f>
        <v>0</v>
      </c>
      <c r="AA95" s="196" t="str">
        <f>IF(H95&gt;0,("1"),"0")</f>
        <v>0</v>
      </c>
      <c r="AC95" s="197" t="str">
        <f t="shared" si="8"/>
        <v>1</v>
      </c>
      <c r="AD95" s="198" t="e">
        <f t="shared" si="9"/>
        <v>#DIV/0!</v>
      </c>
      <c r="AE95" s="197" t="str">
        <f t="shared" si="10"/>
        <v>1</v>
      </c>
      <c r="AF95" s="198" t="e">
        <f t="shared" si="11"/>
        <v>#DIV/0!</v>
      </c>
    </row>
    <row r="96" spans="1:32" ht="18" thickBot="1" x14ac:dyDescent="0.35">
      <c r="A96" s="143" t="s">
        <v>93</v>
      </c>
      <c r="B96" s="144" t="str">
        <f>[1]Spelers!D9</f>
        <v>Rens van Herpt</v>
      </c>
      <c r="C96" s="145">
        <f>[1]Spelers!F9</f>
        <v>0.4</v>
      </c>
      <c r="D96" s="146"/>
      <c r="E96" s="146"/>
      <c r="F96" s="145" t="e">
        <f t="shared" si="12"/>
        <v>#DIV/0!</v>
      </c>
      <c r="G96" s="147" t="str">
        <f>IF(E96&gt;0,F96/C96,"0")</f>
        <v>0</v>
      </c>
      <c r="H96" s="146"/>
      <c r="I96" s="148" t="str">
        <f>IF(E96&gt;0,AC96+AD96,"0")</f>
        <v>0</v>
      </c>
      <c r="J96" s="149" t="s">
        <v>47</v>
      </c>
      <c r="K96" s="148" t="str">
        <f>IF(O96&gt;0,AE96+AF96,"0")</f>
        <v>0</v>
      </c>
      <c r="L96" s="144" t="str">
        <f>[1]Spelers!D5</f>
        <v>Wietje Kaethoven</v>
      </c>
      <c r="M96" s="145">
        <f>[1]Spelers!F5</f>
        <v>0.63300000000000001</v>
      </c>
      <c r="N96" s="146"/>
      <c r="O96" s="146"/>
      <c r="P96" s="145" t="e">
        <f>O96/H96</f>
        <v>#DIV/0!</v>
      </c>
      <c r="Q96" s="147" t="str">
        <f>IF(O96&gt;0,P96/M96,"0")</f>
        <v>0</v>
      </c>
      <c r="AA96" s="196" t="str">
        <f>IF(H96&gt;0,("1"),"0")</f>
        <v>0</v>
      </c>
      <c r="AC96" s="197" t="str">
        <f t="shared" si="8"/>
        <v>1</v>
      </c>
      <c r="AD96" s="198" t="e">
        <f t="shared" si="9"/>
        <v>#DIV/0!</v>
      </c>
      <c r="AE96" s="197" t="str">
        <f t="shared" si="10"/>
        <v>1</v>
      </c>
      <c r="AF96" s="198" t="e">
        <f t="shared" si="11"/>
        <v>#DIV/0!</v>
      </c>
    </row>
    <row r="97" spans="1:32" ht="18" thickBot="1" x14ac:dyDescent="0.35">
      <c r="A97" s="143"/>
      <c r="B97" s="144" t="str">
        <f>[1]Spelers!D24</f>
        <v>Theo Sanders</v>
      </c>
      <c r="C97" s="145">
        <f>[1]Spelers!F24</f>
        <v>0.55000000000000004</v>
      </c>
      <c r="D97" s="146">
        <v>3</v>
      </c>
      <c r="E97" s="146">
        <v>12</v>
      </c>
      <c r="F97" s="145">
        <f t="shared" si="12"/>
        <v>0.4</v>
      </c>
      <c r="G97" s="147">
        <f>IF(E97&gt;0,F97/C97,"0")</f>
        <v>0.72727272727272729</v>
      </c>
      <c r="H97" s="146">
        <v>30</v>
      </c>
      <c r="I97" s="148">
        <f>IF(E97&gt;0,AC97+AD97,"0")</f>
        <v>0</v>
      </c>
      <c r="J97" s="149" t="s">
        <v>47</v>
      </c>
      <c r="K97" s="148">
        <f>IF(O97&gt;0,AE97+AF97,"0")</f>
        <v>2</v>
      </c>
      <c r="L97" s="144" t="str">
        <f>[1]Spelers!D4</f>
        <v>Ad Vermeer</v>
      </c>
      <c r="M97" s="145">
        <f>[1]Spelers!F4</f>
        <v>0.83299999999999996</v>
      </c>
      <c r="N97" s="146">
        <v>3</v>
      </c>
      <c r="O97" s="146">
        <v>22</v>
      </c>
      <c r="P97" s="145">
        <f>O97/H97</f>
        <v>0.73333333333333328</v>
      </c>
      <c r="Q97" s="147">
        <f>IF(O97&gt;0,P97/M97,"0")</f>
        <v>0.8803521408563425</v>
      </c>
      <c r="AA97" s="196" t="str">
        <f>IF(H97&gt;0,("1"),"0")</f>
        <v>1</v>
      </c>
      <c r="AC97" s="197" t="str">
        <f t="shared" si="8"/>
        <v>0</v>
      </c>
      <c r="AD97" s="198" t="str">
        <f t="shared" si="9"/>
        <v>0</v>
      </c>
      <c r="AE97" s="197" t="str">
        <f t="shared" si="10"/>
        <v>2</v>
      </c>
      <c r="AF97" s="198" t="str">
        <f t="shared" si="11"/>
        <v>0</v>
      </c>
    </row>
    <row r="98" spans="1:32" ht="17.399999999999999" x14ac:dyDescent="0.3">
      <c r="A98" s="143"/>
      <c r="B98" s="144" t="str">
        <f>[1]Spelers!D11</f>
        <v>Frie van Herk</v>
      </c>
      <c r="C98" s="145">
        <f>[1]Spelers!F11</f>
        <v>0.4</v>
      </c>
      <c r="D98" s="146"/>
      <c r="E98" s="146"/>
      <c r="F98" s="145" t="e">
        <f t="shared" si="12"/>
        <v>#DIV/0!</v>
      </c>
      <c r="G98" s="147" t="str">
        <f>IF(E98&gt;0,F98/C98,"0")</f>
        <v>0</v>
      </c>
      <c r="H98" s="146"/>
      <c r="I98" s="148" t="str">
        <f>IF(E98&gt;0,AC98+AD98,"0")</f>
        <v>0</v>
      </c>
      <c r="J98" s="149" t="s">
        <v>47</v>
      </c>
      <c r="K98" s="148" t="str">
        <f>IF(O98&gt;0,AE98+AF98,"0")</f>
        <v>0</v>
      </c>
      <c r="L98" s="144" t="str">
        <f>[1]Spelers!D12</f>
        <v>Jan Minnen</v>
      </c>
      <c r="M98" s="145">
        <f>[1]Spelers!F12</f>
        <v>0.33300000000000002</v>
      </c>
      <c r="N98" s="146"/>
      <c r="O98" s="146"/>
      <c r="P98" s="145" t="e">
        <f>O98/H98</f>
        <v>#DIV/0!</v>
      </c>
      <c r="Q98" s="147" t="str">
        <f>IF(O98&gt;0,P98/M98,"0")</f>
        <v>0</v>
      </c>
      <c r="AA98" s="196" t="str">
        <f>IF(H98&gt;0,("1"),"0")</f>
        <v>0</v>
      </c>
      <c r="AC98" s="197" t="str">
        <f t="shared" si="8"/>
        <v>1</v>
      </c>
      <c r="AD98" s="198" t="e">
        <f t="shared" si="9"/>
        <v>#DIV/0!</v>
      </c>
      <c r="AE98" s="197" t="str">
        <f t="shared" si="10"/>
        <v>1</v>
      </c>
      <c r="AF98" s="198" t="e">
        <f t="shared" si="11"/>
        <v>#DIV/0!</v>
      </c>
    </row>
    <row r="99" spans="1:32" ht="18" thickBot="1" x14ac:dyDescent="0.35">
      <c r="A99" s="151"/>
      <c r="B99" s="152"/>
      <c r="C99" s="153"/>
      <c r="D99" s="154"/>
      <c r="E99" s="154"/>
      <c r="F99" s="153"/>
      <c r="G99" s="155"/>
      <c r="H99" s="154"/>
      <c r="I99" s="156"/>
      <c r="J99" s="157"/>
      <c r="K99" s="156"/>
      <c r="L99" s="152"/>
      <c r="M99" s="153"/>
      <c r="N99" s="154"/>
      <c r="O99" s="154"/>
      <c r="P99" s="153"/>
      <c r="Q99" s="155"/>
      <c r="AC99" s="197"/>
      <c r="AD99" s="198"/>
      <c r="AE99" s="197"/>
      <c r="AF99" s="198"/>
    </row>
    <row r="100" spans="1:32" ht="18" thickBot="1" x14ac:dyDescent="0.35">
      <c r="A100" s="143"/>
      <c r="B100" s="144" t="str">
        <f>[1]Spelers!D13</f>
        <v>Jan Zijlmans</v>
      </c>
      <c r="C100" s="145">
        <f>[1]Spelers!F13</f>
        <v>0.33300000000000002</v>
      </c>
      <c r="D100" s="146"/>
      <c r="E100" s="146"/>
      <c r="F100" s="145" t="e">
        <f>E100/H100</f>
        <v>#DIV/0!</v>
      </c>
      <c r="G100" s="147" t="str">
        <f>IF(E100&gt;0,F100/C100,"0")</f>
        <v>0</v>
      </c>
      <c r="H100" s="146"/>
      <c r="I100" s="148" t="str">
        <f>IF(E100&gt;0,AC100+AD100,"0")</f>
        <v>0</v>
      </c>
      <c r="J100" s="149" t="s">
        <v>47</v>
      </c>
      <c r="K100" s="148" t="str">
        <f>IF(O100&gt;0,AE100+AF100,"0")</f>
        <v>0</v>
      </c>
      <c r="L100" s="144" t="str">
        <f>[1]Spelers!D12</f>
        <v>Jan Minnen</v>
      </c>
      <c r="M100" s="145">
        <f>[1]Spelers!F12</f>
        <v>0.33300000000000002</v>
      </c>
      <c r="N100" s="146"/>
      <c r="O100" s="146"/>
      <c r="P100" s="145" t="e">
        <f>O100/H100</f>
        <v>#DIV/0!</v>
      </c>
      <c r="Q100" s="147" t="str">
        <f>IF(O100&gt;0,P100/M100,"0")</f>
        <v>0</v>
      </c>
      <c r="AA100" s="196" t="str">
        <f>IF(H100&gt;0,("1"),"0")</f>
        <v>0</v>
      </c>
      <c r="AC100" s="197" t="str">
        <f t="shared" si="8"/>
        <v>1</v>
      </c>
      <c r="AD100" s="198" t="e">
        <f t="shared" si="9"/>
        <v>#DIV/0!</v>
      </c>
      <c r="AE100" s="197" t="str">
        <f t="shared" si="10"/>
        <v>1</v>
      </c>
      <c r="AF100" s="198" t="e">
        <f t="shared" si="11"/>
        <v>#DIV/0!</v>
      </c>
    </row>
    <row r="101" spans="1:32" ht="18" thickBot="1" x14ac:dyDescent="0.35">
      <c r="A101" s="143"/>
      <c r="B101" s="144" t="str">
        <f>[1]Spelers!D4</f>
        <v>Ad Vermeer</v>
      </c>
      <c r="C101" s="145">
        <f>[1]Spelers!F4</f>
        <v>0.83299999999999996</v>
      </c>
      <c r="D101" s="146"/>
      <c r="E101" s="146"/>
      <c r="F101" s="145" t="e">
        <f>E101/H101</f>
        <v>#DIV/0!</v>
      </c>
      <c r="G101" s="147" t="str">
        <f>IF(E101&gt;0,F101/C101,"0")</f>
        <v>0</v>
      </c>
      <c r="H101" s="146"/>
      <c r="I101" s="148" t="str">
        <f>IF(E101&gt;0,AC101+AD101,"0")</f>
        <v>0</v>
      </c>
      <c r="J101" s="149" t="s">
        <v>47</v>
      </c>
      <c r="K101" s="148" t="str">
        <f>IF(O101&gt;0,AE101+AF101,"0")</f>
        <v>0</v>
      </c>
      <c r="L101" s="144" t="str">
        <f>[1]Spelers!D11</f>
        <v>Frie van Herk</v>
      </c>
      <c r="M101" s="145">
        <f>[1]Spelers!F11</f>
        <v>0.4</v>
      </c>
      <c r="N101" s="146"/>
      <c r="O101" s="146"/>
      <c r="P101" s="145" t="e">
        <f>O101/H101</f>
        <v>#DIV/0!</v>
      </c>
      <c r="Q101" s="147" t="str">
        <f>IF(O101&gt;0,P101/M101,"0")</f>
        <v>0</v>
      </c>
      <c r="AA101" s="196" t="str">
        <f>IF(H101&gt;0,("1"),"0")</f>
        <v>0</v>
      </c>
      <c r="AC101" s="197" t="str">
        <f t="shared" si="8"/>
        <v>1</v>
      </c>
      <c r="AD101" s="198" t="e">
        <f t="shared" si="9"/>
        <v>#DIV/0!</v>
      </c>
      <c r="AE101" s="197" t="str">
        <f t="shared" si="10"/>
        <v>1</v>
      </c>
      <c r="AF101" s="198" t="e">
        <f t="shared" si="11"/>
        <v>#DIV/0!</v>
      </c>
    </row>
    <row r="102" spans="1:32" ht="18" thickBot="1" x14ac:dyDescent="0.35">
      <c r="A102" s="143" t="s">
        <v>94</v>
      </c>
      <c r="B102" s="144" t="str">
        <f>[1]Spelers!D5</f>
        <v>Wietje Kaethoven</v>
      </c>
      <c r="C102" s="145">
        <f>[1]Spelers!F5</f>
        <v>0.63300000000000001</v>
      </c>
      <c r="D102" s="146"/>
      <c r="E102" s="146"/>
      <c r="F102" s="145" t="e">
        <f>E102/H102</f>
        <v>#DIV/0!</v>
      </c>
      <c r="G102" s="147" t="str">
        <f>IF(E102&gt;0,F102/C102,"0")</f>
        <v>0</v>
      </c>
      <c r="H102" s="146"/>
      <c r="I102" s="148" t="str">
        <f>IF(E102&gt;0,AC102+AD102,"0")</f>
        <v>0</v>
      </c>
      <c r="J102" s="149" t="s">
        <v>47</v>
      </c>
      <c r="K102" s="148" t="str">
        <f>IF(O102&gt;0,AE102+AF102,"0")</f>
        <v>0</v>
      </c>
      <c r="L102" s="144" t="str">
        <f>[1]Spelers!D24</f>
        <v>Theo Sanders</v>
      </c>
      <c r="M102" s="145">
        <f>[1]Spelers!F24</f>
        <v>0.55000000000000004</v>
      </c>
      <c r="N102" s="146"/>
      <c r="O102" s="146"/>
      <c r="P102" s="145" t="e">
        <f>O102/H102</f>
        <v>#DIV/0!</v>
      </c>
      <c r="Q102" s="147" t="str">
        <f>IF(O102&gt;0,P102/M102,"0")</f>
        <v>0</v>
      </c>
      <c r="AA102" s="196" t="str">
        <f>IF(H102&gt;0,("1"),"0")</f>
        <v>0</v>
      </c>
      <c r="AC102" s="197" t="str">
        <f t="shared" si="8"/>
        <v>1</v>
      </c>
      <c r="AD102" s="198" t="e">
        <f t="shared" si="9"/>
        <v>#DIV/0!</v>
      </c>
      <c r="AE102" s="197" t="str">
        <f t="shared" si="10"/>
        <v>1</v>
      </c>
      <c r="AF102" s="198" t="e">
        <f t="shared" si="11"/>
        <v>#DIV/0!</v>
      </c>
    </row>
    <row r="103" spans="1:32" ht="18" thickBot="1" x14ac:dyDescent="0.35">
      <c r="A103" s="143"/>
      <c r="B103" s="144" t="str">
        <f>[1]Spelers!D6</f>
        <v>Rinus v Bommel</v>
      </c>
      <c r="C103" s="145">
        <f>[1]Spelers!F6</f>
        <v>0.46600000000000003</v>
      </c>
      <c r="D103" s="146"/>
      <c r="E103" s="146"/>
      <c r="F103" s="145" t="e">
        <f>E103/H103</f>
        <v>#DIV/0!</v>
      </c>
      <c r="G103" s="147" t="str">
        <f>IF(E103&gt;0,F103/C103,"0")</f>
        <v>0</v>
      </c>
      <c r="H103" s="146"/>
      <c r="I103" s="148" t="str">
        <f>IF(E103&gt;0,AC103+AD103,"0")</f>
        <v>0</v>
      </c>
      <c r="J103" s="149" t="s">
        <v>47</v>
      </c>
      <c r="K103" s="148" t="str">
        <f>IF(O103&gt;0,AE103+AF103,"0")</f>
        <v>0</v>
      </c>
      <c r="L103" s="144" t="str">
        <f>[1]Spelers!D9</f>
        <v>Rens van Herpt</v>
      </c>
      <c r="M103" s="145">
        <f>[1]Spelers!F9</f>
        <v>0.4</v>
      </c>
      <c r="N103" s="146"/>
      <c r="O103" s="146"/>
      <c r="P103" s="145" t="e">
        <f>O103/H103</f>
        <v>#DIV/0!</v>
      </c>
      <c r="Q103" s="147" t="str">
        <f>IF(O103&gt;0,P103/M103,"0")</f>
        <v>0</v>
      </c>
      <c r="AA103" s="196" t="str">
        <f>IF(H103&gt;0,("1"),"0")</f>
        <v>0</v>
      </c>
      <c r="AC103" s="197" t="str">
        <f t="shared" si="8"/>
        <v>1</v>
      </c>
      <c r="AD103" s="198" t="e">
        <f t="shared" si="9"/>
        <v>#DIV/0!</v>
      </c>
      <c r="AE103" s="197" t="str">
        <f t="shared" si="10"/>
        <v>1</v>
      </c>
      <c r="AF103" s="198" t="e">
        <f t="shared" si="11"/>
        <v>#DIV/0!</v>
      </c>
    </row>
    <row r="104" spans="1:32" ht="17.399999999999999" x14ac:dyDescent="0.3">
      <c r="A104" s="143"/>
      <c r="B104" s="144" t="str">
        <f>[1]Spelers!D7</f>
        <v>Ad Kokx</v>
      </c>
      <c r="C104" s="145">
        <f>[1]Spelers!F7</f>
        <v>0.433</v>
      </c>
      <c r="D104" s="146"/>
      <c r="E104" s="146"/>
      <c r="F104" s="145" t="e">
        <f>E104/H104</f>
        <v>#DIV/0!</v>
      </c>
      <c r="G104" s="147" t="str">
        <f>IF(E104&gt;0,F104/C104,"0")</f>
        <v>0</v>
      </c>
      <c r="H104" s="146"/>
      <c r="I104" s="148" t="str">
        <f>IF(E104&gt;0,AC104+AD104,"0")</f>
        <v>0</v>
      </c>
      <c r="J104" s="149" t="s">
        <v>47</v>
      </c>
      <c r="K104" s="148" t="str">
        <f>IF(O104&gt;0,AE104+AF104,"0")</f>
        <v>0</v>
      </c>
      <c r="L104" s="144" t="str">
        <f>[1]Spelers!D8</f>
        <v>Maarten v Gompel</v>
      </c>
      <c r="M104" s="145">
        <f>[1]Spelers!F8</f>
        <v>0.4</v>
      </c>
      <c r="N104" s="146"/>
      <c r="O104" s="146"/>
      <c r="P104" s="145" t="e">
        <f>O104/H104</f>
        <v>#DIV/0!</v>
      </c>
      <c r="Q104" s="147" t="str">
        <f>IF(O104&gt;0,P104/M104,"0")</f>
        <v>0</v>
      </c>
      <c r="AA104" s="196" t="str">
        <f>IF(H104&gt;0,("1"),"0")</f>
        <v>0</v>
      </c>
      <c r="AC104" s="197" t="str">
        <f t="shared" si="8"/>
        <v>1</v>
      </c>
      <c r="AD104" s="198" t="e">
        <f t="shared" si="9"/>
        <v>#DIV/0!</v>
      </c>
      <c r="AE104" s="197" t="str">
        <f t="shared" si="10"/>
        <v>1</v>
      </c>
      <c r="AF104" s="198" t="e">
        <f t="shared" si="11"/>
        <v>#DIV/0!</v>
      </c>
    </row>
    <row r="105" spans="1:32" ht="18" thickBot="1" x14ac:dyDescent="0.35">
      <c r="A105" s="151"/>
      <c r="B105" s="152"/>
      <c r="C105" s="153"/>
      <c r="D105" s="154"/>
      <c r="E105" s="154"/>
      <c r="F105" s="153"/>
      <c r="G105" s="155"/>
      <c r="H105" s="154"/>
      <c r="I105" s="156"/>
      <c r="J105" s="157"/>
      <c r="K105" s="156"/>
      <c r="L105" s="152"/>
      <c r="M105" s="153"/>
      <c r="N105" s="154"/>
      <c r="O105" s="154"/>
      <c r="P105" s="153"/>
      <c r="Q105" s="155"/>
      <c r="AC105" s="197"/>
      <c r="AD105" s="198"/>
      <c r="AE105" s="197"/>
      <c r="AF105" s="198"/>
    </row>
    <row r="106" spans="1:32" ht="18" thickBot="1" x14ac:dyDescent="0.35">
      <c r="A106" s="143"/>
      <c r="B106" s="144" t="str">
        <f>[1]Spelers!D8</f>
        <v>Maarten v Gompel</v>
      </c>
      <c r="C106" s="145">
        <f>[1]Spelers!F8</f>
        <v>0.4</v>
      </c>
      <c r="D106" s="146"/>
      <c r="E106" s="146"/>
      <c r="F106" s="145" t="e">
        <f>E106/H106</f>
        <v>#DIV/0!</v>
      </c>
      <c r="G106" s="147" t="str">
        <f>IF(E106&gt;0,F106/C106,"0")</f>
        <v>0</v>
      </c>
      <c r="H106" s="146"/>
      <c r="I106" s="148" t="str">
        <f>IF(E106&gt;0,AC106+AD106,"0")</f>
        <v>0</v>
      </c>
      <c r="J106" s="149" t="s">
        <v>47</v>
      </c>
      <c r="K106" s="148" t="str">
        <f>IF(O106&gt;0,AE106+AF106,"0")</f>
        <v>0</v>
      </c>
      <c r="L106" s="144" t="str">
        <f>[1]Spelers!D13</f>
        <v>Jan Zijlmans</v>
      </c>
      <c r="M106" s="145">
        <f>[1]Spelers!F13</f>
        <v>0.33300000000000002</v>
      </c>
      <c r="N106" s="146"/>
      <c r="O106" s="146"/>
      <c r="P106" s="145" t="e">
        <f>O106/H106</f>
        <v>#DIV/0!</v>
      </c>
      <c r="Q106" s="147" t="str">
        <f>IF(O106&gt;0,P106/M106,"0")</f>
        <v>0</v>
      </c>
      <c r="AA106" s="196" t="str">
        <f>IF(H106&gt;0,("1"),"0")</f>
        <v>0</v>
      </c>
      <c r="AC106" s="197" t="str">
        <f t="shared" si="8"/>
        <v>1</v>
      </c>
      <c r="AD106" s="198" t="e">
        <f t="shared" si="9"/>
        <v>#DIV/0!</v>
      </c>
      <c r="AE106" s="197" t="str">
        <f t="shared" si="10"/>
        <v>1</v>
      </c>
      <c r="AF106" s="198" t="e">
        <f t="shared" si="11"/>
        <v>#DIV/0!</v>
      </c>
    </row>
    <row r="107" spans="1:32" ht="18" thickBot="1" x14ac:dyDescent="0.35">
      <c r="A107" s="143"/>
      <c r="B107" s="144" t="str">
        <f>[1]Spelers!D9</f>
        <v>Rens van Herpt</v>
      </c>
      <c r="C107" s="145">
        <f>[1]Spelers!F9</f>
        <v>0.4</v>
      </c>
      <c r="D107" s="146"/>
      <c r="E107" s="146"/>
      <c r="F107" s="145" t="e">
        <f>E107/H107</f>
        <v>#DIV/0!</v>
      </c>
      <c r="G107" s="147" t="str">
        <f>IF(E107&gt;0,F107/C107,"0")</f>
        <v>0</v>
      </c>
      <c r="H107" s="146"/>
      <c r="I107" s="148" t="str">
        <f>IF(E107&gt;0,AC107+AD107,"0")</f>
        <v>0</v>
      </c>
      <c r="J107" s="149" t="s">
        <v>47</v>
      </c>
      <c r="K107" s="148" t="str">
        <f>IF(O107&gt;0,AE107+AF107,"0")</f>
        <v>0</v>
      </c>
      <c r="L107" s="144" t="str">
        <f>[1]Spelers!D7</f>
        <v>Ad Kokx</v>
      </c>
      <c r="M107" s="145">
        <f>[1]Spelers!F7</f>
        <v>0.433</v>
      </c>
      <c r="N107" s="146"/>
      <c r="O107" s="146"/>
      <c r="P107" s="145" t="e">
        <f>O107/H107</f>
        <v>#DIV/0!</v>
      </c>
      <c r="Q107" s="147" t="str">
        <f>IF(O107&gt;0,P107/M107,"0")</f>
        <v>0</v>
      </c>
      <c r="R107" s="73"/>
      <c r="S107" s="73"/>
      <c r="T107" s="73"/>
      <c r="U107" s="73"/>
      <c r="V107" s="73"/>
      <c r="W107" s="73"/>
      <c r="X107" s="73"/>
      <c r="Y107" s="73"/>
      <c r="AA107" s="196" t="str">
        <f>IF(H107&gt;0,("1"),"0")</f>
        <v>0</v>
      </c>
      <c r="AC107" s="197" t="str">
        <f t="shared" si="8"/>
        <v>1</v>
      </c>
      <c r="AD107" s="198" t="e">
        <f t="shared" si="9"/>
        <v>#DIV/0!</v>
      </c>
      <c r="AE107" s="197" t="str">
        <f t="shared" si="10"/>
        <v>1</v>
      </c>
      <c r="AF107" s="198" t="e">
        <f t="shared" si="11"/>
        <v>#DIV/0!</v>
      </c>
    </row>
    <row r="108" spans="1:32" ht="18" thickBot="1" x14ac:dyDescent="0.35">
      <c r="A108" s="143" t="s">
        <v>95</v>
      </c>
      <c r="B108" s="144" t="str">
        <f>[1]Spelers!D24</f>
        <v>Theo Sanders</v>
      </c>
      <c r="C108" s="145">
        <f>[1]Spelers!F24</f>
        <v>0.55000000000000004</v>
      </c>
      <c r="D108" s="146"/>
      <c r="E108" s="146"/>
      <c r="F108" s="145" t="e">
        <f>E108/H108</f>
        <v>#DIV/0!</v>
      </c>
      <c r="G108" s="147" t="str">
        <f>IF(E108&gt;0,F108/C108,"0")</f>
        <v>0</v>
      </c>
      <c r="H108" s="146"/>
      <c r="I108" s="148" t="str">
        <f>IF(E108&gt;0,AC108+AD108,"0")</f>
        <v>0</v>
      </c>
      <c r="J108" s="149" t="s">
        <v>47</v>
      </c>
      <c r="K108" s="148" t="str">
        <f>IF(O108&gt;0,AE108+AF108,"0")</f>
        <v>0</v>
      </c>
      <c r="L108" s="144" t="str">
        <f>[1]Spelers!D6</f>
        <v>Rinus v Bommel</v>
      </c>
      <c r="M108" s="145">
        <f>[1]Spelers!F6</f>
        <v>0.46600000000000003</v>
      </c>
      <c r="N108" s="146"/>
      <c r="O108" s="146"/>
      <c r="P108" s="145" t="e">
        <f>O108/H108</f>
        <v>#DIV/0!</v>
      </c>
      <c r="Q108" s="147" t="str">
        <f>IF(O108&gt;0,P108/M108,"0")</f>
        <v>0</v>
      </c>
      <c r="AA108" s="196" t="str">
        <f>IF(H108&gt;0,("1"),"0")</f>
        <v>0</v>
      </c>
      <c r="AC108" s="197" t="str">
        <f t="shared" si="8"/>
        <v>1</v>
      </c>
      <c r="AD108" s="198" t="e">
        <f t="shared" si="9"/>
        <v>#DIV/0!</v>
      </c>
      <c r="AE108" s="197" t="str">
        <f t="shared" si="10"/>
        <v>1</v>
      </c>
      <c r="AF108" s="198" t="e">
        <f t="shared" si="11"/>
        <v>#DIV/0!</v>
      </c>
    </row>
    <row r="109" spans="1:32" ht="18" thickBot="1" x14ac:dyDescent="0.35">
      <c r="A109" s="143"/>
      <c r="B109" s="144" t="str">
        <f>[1]Spelers!D11</f>
        <v>Frie van Herk</v>
      </c>
      <c r="C109" s="145">
        <f>[1]Spelers!F11</f>
        <v>0.4</v>
      </c>
      <c r="D109" s="146"/>
      <c r="E109" s="146"/>
      <c r="F109" s="145" t="e">
        <f>E109/H109</f>
        <v>#DIV/0!</v>
      </c>
      <c r="G109" s="147" t="str">
        <f>IF(E109&gt;0,F109/C109,"0")</f>
        <v>0</v>
      </c>
      <c r="H109" s="146"/>
      <c r="I109" s="148" t="str">
        <f>IF(E109&gt;0,AC109+AD109,"0")</f>
        <v>0</v>
      </c>
      <c r="J109" s="149" t="s">
        <v>47</v>
      </c>
      <c r="K109" s="148" t="str">
        <f>IF(O109&gt;0,AE109+AF109,"0")</f>
        <v>0</v>
      </c>
      <c r="L109" s="144" t="str">
        <f>[1]Spelers!D5</f>
        <v>Wietje Kaethoven</v>
      </c>
      <c r="M109" s="145">
        <f>[1]Spelers!F5</f>
        <v>0.63300000000000001</v>
      </c>
      <c r="N109" s="146"/>
      <c r="O109" s="146"/>
      <c r="P109" s="145" t="e">
        <f>O109/H109</f>
        <v>#DIV/0!</v>
      </c>
      <c r="Q109" s="147" t="str">
        <f>IF(O109&gt;0,P109/M109,"0")</f>
        <v>0</v>
      </c>
      <c r="AA109" s="196" t="str">
        <f>IF(H109&gt;0,("1"),"0")</f>
        <v>0</v>
      </c>
      <c r="AC109" s="197" t="str">
        <f t="shared" si="8"/>
        <v>1</v>
      </c>
      <c r="AD109" s="198" t="e">
        <f t="shared" si="9"/>
        <v>#DIV/0!</v>
      </c>
      <c r="AE109" s="197" t="str">
        <f t="shared" si="10"/>
        <v>1</v>
      </c>
      <c r="AF109" s="198" t="e">
        <f t="shared" si="11"/>
        <v>#DIV/0!</v>
      </c>
    </row>
    <row r="110" spans="1:32" ht="17.399999999999999" x14ac:dyDescent="0.3">
      <c r="A110" s="159"/>
      <c r="B110" s="144" t="str">
        <f>[1]Spelers!D12</f>
        <v>Jan Minnen</v>
      </c>
      <c r="C110" s="145">
        <f>[1]Spelers!F12</f>
        <v>0.33300000000000002</v>
      </c>
      <c r="D110" s="146">
        <v>4</v>
      </c>
      <c r="E110" s="146">
        <v>12</v>
      </c>
      <c r="F110" s="145">
        <f>E110/H110</f>
        <v>0.4</v>
      </c>
      <c r="G110" s="147">
        <f>IF(E110&gt;0,F110/C110,"0")</f>
        <v>1.2012012012012012</v>
      </c>
      <c r="H110" s="146">
        <v>30</v>
      </c>
      <c r="I110" s="148">
        <f>IF(E110&gt;0,AC110+AD110,"0")</f>
        <v>3</v>
      </c>
      <c r="J110" s="149" t="s">
        <v>47</v>
      </c>
      <c r="K110" s="148">
        <f>IF(O110&gt;0,AE110+AF110,"0")</f>
        <v>0</v>
      </c>
      <c r="L110" s="144" t="str">
        <f>[1]Spelers!D4</f>
        <v>Ad Vermeer</v>
      </c>
      <c r="M110" s="145">
        <f>[1]Spelers!F4</f>
        <v>0.83299999999999996</v>
      </c>
      <c r="N110" s="146">
        <v>3</v>
      </c>
      <c r="O110" s="146">
        <v>20</v>
      </c>
      <c r="P110" s="145">
        <f>O110/H110</f>
        <v>0.66666666666666663</v>
      </c>
      <c r="Q110" s="147">
        <f>IF(O110&gt;0,P110/M110,"0")</f>
        <v>0.80032012805122044</v>
      </c>
      <c r="AA110" s="196" t="str">
        <f>IF(H110&gt;0,("1"),"0")</f>
        <v>1</v>
      </c>
      <c r="AC110" s="197" t="str">
        <f t="shared" si="8"/>
        <v>2</v>
      </c>
      <c r="AD110" s="198" t="str">
        <f t="shared" si="9"/>
        <v>1</v>
      </c>
      <c r="AE110" s="197" t="str">
        <f t="shared" si="10"/>
        <v>0</v>
      </c>
      <c r="AF110" s="198" t="str">
        <f t="shared" si="11"/>
        <v>0</v>
      </c>
    </row>
  </sheetData>
  <sheetProtection password="DEE7" sheet="1" objects="1" scenarios="1"/>
  <mergeCells count="1"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328B-189D-42C2-8517-E6C32CA2A091}">
  <sheetPr>
    <tabColor rgb="FFFFC000"/>
  </sheetPr>
  <dimension ref="A1:AU110"/>
  <sheetViews>
    <sheetView workbookViewId="0">
      <selection activeCell="R9" sqref="R9"/>
    </sheetView>
  </sheetViews>
  <sheetFormatPr defaultRowHeight="14.4" x14ac:dyDescent="0.3"/>
  <cols>
    <col min="1" max="1" width="4" customWidth="1"/>
    <col min="2" max="2" width="16.88671875" customWidth="1"/>
    <col min="3" max="3" width="6.21875" customWidth="1"/>
    <col min="4" max="4" width="3.33203125" customWidth="1"/>
    <col min="5" max="5" width="5.33203125" customWidth="1"/>
    <col min="6" max="6" width="6.109375" customWidth="1"/>
    <col min="8" max="8" width="7.33203125" customWidth="1"/>
    <col min="9" max="9" width="4.109375" customWidth="1"/>
    <col min="10" max="10" width="2" customWidth="1"/>
    <col min="11" max="11" width="4.6640625" customWidth="1"/>
    <col min="12" max="12" width="17.44140625" customWidth="1"/>
    <col min="13" max="13" width="5.77734375" customWidth="1"/>
    <col min="14" max="14" width="3.21875" customWidth="1"/>
    <col min="15" max="15" width="5.109375" customWidth="1"/>
    <col min="16" max="16" width="6.6640625" customWidth="1"/>
    <col min="18" max="26" width="15.6640625" customWidth="1"/>
    <col min="31" max="31" width="10.6640625" bestFit="1" customWidth="1"/>
  </cols>
  <sheetData>
    <row r="1" spans="1:47" ht="30.6" thickBot="1" x14ac:dyDescent="0.55000000000000004">
      <c r="A1" s="190" t="s">
        <v>96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73"/>
      <c r="T1" s="173"/>
      <c r="U1" s="173"/>
      <c r="V1" s="173"/>
      <c r="W1" s="173"/>
      <c r="X1" s="173"/>
      <c r="Y1" s="173"/>
      <c r="Z1" s="173"/>
    </row>
    <row r="2" spans="1:47" ht="76.2" thickTop="1" thickBot="1" x14ac:dyDescent="0.35">
      <c r="A2" s="133" t="s">
        <v>69</v>
      </c>
      <c r="B2" s="134" t="s">
        <v>58</v>
      </c>
      <c r="C2" s="135" t="s">
        <v>70</v>
      </c>
      <c r="D2" s="136" t="s">
        <v>71</v>
      </c>
      <c r="E2" s="137" t="s">
        <v>72</v>
      </c>
      <c r="F2" s="135" t="s">
        <v>73</v>
      </c>
      <c r="G2" s="138" t="s">
        <v>74</v>
      </c>
      <c r="H2" s="137" t="s">
        <v>75</v>
      </c>
      <c r="I2" s="139"/>
      <c r="J2" s="140" t="s">
        <v>76</v>
      </c>
      <c r="K2" s="141"/>
      <c r="L2" s="134" t="s">
        <v>58</v>
      </c>
      <c r="M2" s="135" t="s">
        <v>70</v>
      </c>
      <c r="N2" s="136" t="s">
        <v>71</v>
      </c>
      <c r="O2" s="136" t="s">
        <v>72</v>
      </c>
      <c r="P2" s="135" t="s">
        <v>73</v>
      </c>
      <c r="Q2" s="142" t="s">
        <v>74</v>
      </c>
      <c r="R2" s="160"/>
      <c r="S2" s="160"/>
      <c r="T2" s="160"/>
      <c r="U2" s="160"/>
      <c r="V2" s="160"/>
      <c r="W2" s="160"/>
      <c r="X2" s="160"/>
      <c r="Y2" s="160"/>
      <c r="Z2" s="160"/>
      <c r="AC2" t="s">
        <v>103</v>
      </c>
      <c r="AE2" s="195" t="s">
        <v>104</v>
      </c>
      <c r="AF2" s="195" t="s">
        <v>105</v>
      </c>
      <c r="AG2" s="195" t="s">
        <v>104</v>
      </c>
      <c r="AH2" s="195" t="s">
        <v>105</v>
      </c>
      <c r="AK2" s="195" t="s">
        <v>106</v>
      </c>
      <c r="AL2" s="195" t="s">
        <v>107</v>
      </c>
      <c r="AM2" s="195" t="s">
        <v>108</v>
      </c>
      <c r="AN2" s="195" t="s">
        <v>109</v>
      </c>
      <c r="AO2" s="195" t="s">
        <v>110</v>
      </c>
      <c r="AP2" s="195" t="s">
        <v>111</v>
      </c>
      <c r="AQ2" s="195" t="s">
        <v>112</v>
      </c>
      <c r="AR2" s="195" t="s">
        <v>113</v>
      </c>
      <c r="AS2" s="195" t="s">
        <v>114</v>
      </c>
      <c r="AT2" s="195" t="s">
        <v>115</v>
      </c>
      <c r="AU2" s="195" t="s">
        <v>118</v>
      </c>
    </row>
    <row r="3" spans="1:47" ht="18" thickBot="1" x14ac:dyDescent="0.35">
      <c r="A3" s="143"/>
      <c r="B3" s="144" t="str">
        <f>[1]Spelers!D14</f>
        <v>Kees Dierckx</v>
      </c>
      <c r="C3" s="145">
        <f>[1]Spelers!F14</f>
        <v>0.33300000000000002</v>
      </c>
      <c r="D3" s="146">
        <v>5</v>
      </c>
      <c r="E3" s="146">
        <v>11</v>
      </c>
      <c r="F3" s="145">
        <f>E3/H3</f>
        <v>0.36666666666666664</v>
      </c>
      <c r="G3" s="147">
        <f>IF(E3&gt;0,F3/C3,"0")</f>
        <v>1.1011011011011009</v>
      </c>
      <c r="H3" s="146">
        <v>30</v>
      </c>
      <c r="I3" s="148">
        <f>IF(E3&gt;0,AE3+AF3,"0")</f>
        <v>3</v>
      </c>
      <c r="J3" s="149" t="s">
        <v>47</v>
      </c>
      <c r="K3" s="148">
        <f>IF(O3&gt;0,AG3+AH3,"0")</f>
        <v>0</v>
      </c>
      <c r="L3" s="144" t="str">
        <f>[1]Spelers!D23</f>
        <v>Gerard Swaanen</v>
      </c>
      <c r="M3" s="145">
        <f>[1]Spelers!F23</f>
        <v>0.26600000000000001</v>
      </c>
      <c r="N3" s="146">
        <v>2</v>
      </c>
      <c r="O3" s="146">
        <v>4</v>
      </c>
      <c r="P3" s="145">
        <f>O3/H3</f>
        <v>0.13333333333333333</v>
      </c>
      <c r="Q3" s="147">
        <f>IF(O3&gt;0,P3/M3,"0")</f>
        <v>0.50125313283208017</v>
      </c>
      <c r="R3" s="161" t="s">
        <v>77</v>
      </c>
      <c r="S3" s="161"/>
      <c r="T3" s="161"/>
      <c r="U3" s="161"/>
      <c r="V3" s="161"/>
      <c r="W3" s="161"/>
      <c r="X3" s="161"/>
      <c r="Y3" s="161"/>
      <c r="Z3" s="161"/>
      <c r="AC3" s="196" t="str">
        <f>IF(H3&gt;0,("1"),"0")</f>
        <v>1</v>
      </c>
      <c r="AE3" s="197" t="str">
        <f>IF(G3&gt;Q3,"2",IF(G3=Q3,"1",IF(G3&lt;Q3,"0")))</f>
        <v>2</v>
      </c>
      <c r="AF3" s="198" t="str">
        <f>IF(F3&gt;=C3,("1"),"0")</f>
        <v>1</v>
      </c>
      <c r="AG3" s="197" t="str">
        <f>IF(Q3&gt;G3,"2",IF(Q3=G3,"1",IF(Q3&lt;G3,"0","0")))</f>
        <v>0</v>
      </c>
      <c r="AH3" s="198" t="str">
        <f>IF(P3&gt;=M3,("1"),"0")</f>
        <v>0</v>
      </c>
      <c r="AJ3">
        <v>1</v>
      </c>
      <c r="AK3" s="73">
        <f>D3</f>
        <v>5</v>
      </c>
      <c r="AL3" s="73">
        <f>D4</f>
        <v>2</v>
      </c>
      <c r="AM3" s="73">
        <f>D5</f>
        <v>3</v>
      </c>
      <c r="AN3" s="73">
        <f>D6</f>
        <v>2</v>
      </c>
      <c r="AO3" s="73">
        <f>D7</f>
        <v>2</v>
      </c>
      <c r="AP3" s="73">
        <f>N7</f>
        <v>2</v>
      </c>
      <c r="AQ3" s="73">
        <f>N6</f>
        <v>2</v>
      </c>
      <c r="AR3" s="73">
        <f>N5</f>
        <v>1</v>
      </c>
      <c r="AS3" s="73">
        <f>N4</f>
        <v>1</v>
      </c>
      <c r="AT3" s="73">
        <f>N3</f>
        <v>2</v>
      </c>
    </row>
    <row r="4" spans="1:47" ht="18" thickBot="1" x14ac:dyDescent="0.35">
      <c r="A4" s="143"/>
      <c r="B4" s="144" t="str">
        <f>[1]Spelers!D15</f>
        <v>Broer v Gisbergen</v>
      </c>
      <c r="C4" s="145">
        <f>[1]Spelers!F15</f>
        <v>0.33300000000000002</v>
      </c>
      <c r="D4" s="146">
        <v>2</v>
      </c>
      <c r="E4" s="146">
        <v>7</v>
      </c>
      <c r="F4" s="145">
        <f t="shared" ref="F4:F13" si="0">E4/H4</f>
        <v>0.23333333333333334</v>
      </c>
      <c r="G4" s="147">
        <f t="shared" ref="G4:G55" si="1">IF(E4&gt;0,F4/C4,"0")</f>
        <v>0.70070070070070067</v>
      </c>
      <c r="H4" s="146">
        <v>30</v>
      </c>
      <c r="I4" s="148">
        <f>IF(E4&gt;0,AE4+AF4,"0")</f>
        <v>2</v>
      </c>
      <c r="J4" s="149" t="s">
        <v>47</v>
      </c>
      <c r="K4" s="148">
        <f>IF(O4&gt;0,AG4+AH4,"0")</f>
        <v>0</v>
      </c>
      <c r="L4" s="144" t="str">
        <f>[1]Spelers!D22</f>
        <v>Jan Dirkx</v>
      </c>
      <c r="M4" s="145">
        <f>[1]Spelers!F22</f>
        <v>0.26600000000000001</v>
      </c>
      <c r="N4" s="146">
        <v>1</v>
      </c>
      <c r="O4" s="146">
        <v>4</v>
      </c>
      <c r="P4" s="145">
        <f>O4/H4</f>
        <v>0.13333333333333333</v>
      </c>
      <c r="Q4" s="147">
        <f t="shared" ref="Q4:Q54" si="2">IF(O4&gt;0,P4/M4,"0")</f>
        <v>0.50125313283208017</v>
      </c>
      <c r="R4" s="150">
        <f ca="1">NOW()</f>
        <v>45667.434245486111</v>
      </c>
      <c r="S4" s="150"/>
      <c r="T4" s="150"/>
      <c r="U4" s="150"/>
      <c r="V4" s="150"/>
      <c r="W4" s="150"/>
      <c r="X4" s="150"/>
      <c r="Y4" s="150"/>
      <c r="Z4" s="150"/>
      <c r="AC4" s="196" t="str">
        <f>IF(H4&gt;0,("1"),"0")</f>
        <v>1</v>
      </c>
      <c r="AE4" s="197" t="str">
        <f>IF(G4&gt;Q4,"2",IF(G4=Q4,"1",IF(G4&lt;Q4,"0","")))</f>
        <v>2</v>
      </c>
      <c r="AF4" s="198" t="str">
        <f>IF(F4&gt;=C4,("1"),"0")</f>
        <v>0</v>
      </c>
      <c r="AG4" s="197" t="str">
        <f>IF(Q4&gt;G4,"2",IF(Q4=G4,"1",IF(Q4&lt;G4,"0","")))</f>
        <v>0</v>
      </c>
      <c r="AH4" s="198" t="str">
        <f>IF(P4&gt;=M4,("1"),"0")</f>
        <v>0</v>
      </c>
      <c r="AJ4">
        <v>2</v>
      </c>
      <c r="AK4" s="73">
        <f>D13</f>
        <v>3</v>
      </c>
      <c r="AL4" s="73">
        <f>N13</f>
        <v>3</v>
      </c>
      <c r="AM4" s="73">
        <f>N12</f>
        <v>2</v>
      </c>
      <c r="AN4" s="73">
        <f>N11</f>
        <v>1</v>
      </c>
      <c r="AO4" s="73">
        <f>N10</f>
        <v>2</v>
      </c>
      <c r="AP4" s="73">
        <f>N9</f>
        <v>2</v>
      </c>
      <c r="AQ4" s="73">
        <f>D10</f>
        <v>2</v>
      </c>
      <c r="AR4" s="73">
        <f>D11</f>
        <v>1</v>
      </c>
      <c r="AS4" s="73">
        <f>D12</f>
        <v>2</v>
      </c>
      <c r="AT4" s="73">
        <f>D9</f>
        <v>2</v>
      </c>
    </row>
    <row r="5" spans="1:47" ht="18" thickBot="1" x14ac:dyDescent="0.35">
      <c r="A5" s="143" t="s">
        <v>78</v>
      </c>
      <c r="B5" s="144" t="str">
        <f>[1]Spelers!D16</f>
        <v>Cor Kemerink</v>
      </c>
      <c r="C5" s="145">
        <f>[1]Spelers!F16</f>
        <v>0.33300000000000002</v>
      </c>
      <c r="D5" s="146">
        <v>3</v>
      </c>
      <c r="E5" s="146">
        <v>10</v>
      </c>
      <c r="F5" s="145">
        <f t="shared" si="0"/>
        <v>0.33333333333333331</v>
      </c>
      <c r="G5" s="147">
        <f t="shared" si="1"/>
        <v>1.0010010010010009</v>
      </c>
      <c r="H5" s="146">
        <v>30</v>
      </c>
      <c r="I5" s="148">
        <f>IF(E5&gt;0,AE5+AF5,"0")</f>
        <v>3</v>
      </c>
      <c r="J5" s="149" t="s">
        <v>47</v>
      </c>
      <c r="K5" s="148">
        <f>IF(O5&gt;0,AG5+AH5,"0")</f>
        <v>0</v>
      </c>
      <c r="L5" s="144" t="str">
        <f>[1]Spelers!D21</f>
        <v>Will Kox</v>
      </c>
      <c r="M5" s="145">
        <f>[1]Spelers!F21</f>
        <v>0.26600000000000001</v>
      </c>
      <c r="N5" s="146">
        <v>1</v>
      </c>
      <c r="O5" s="146">
        <v>2</v>
      </c>
      <c r="P5" s="145">
        <f>O5/H5</f>
        <v>6.6666666666666666E-2</v>
      </c>
      <c r="Q5" s="147">
        <f t="shared" si="2"/>
        <v>0.25062656641604009</v>
      </c>
      <c r="AC5" s="196" t="str">
        <f>IF(H5&gt;0,("1"),"0")</f>
        <v>1</v>
      </c>
      <c r="AE5" s="197" t="str">
        <f>IF(G5&gt;Q5,"2",IF(G5=Q5,"1",IF(G5&lt;Q5,"0","")))</f>
        <v>2</v>
      </c>
      <c r="AF5" s="198" t="str">
        <f>IF(F5&gt;=C5,("1"),"0")</f>
        <v>1</v>
      </c>
      <c r="AG5" s="197" t="str">
        <f>IF(Q5&gt;G5,"2",IF(Q5=G5,"1",IF(Q5&lt;G5,"0","")))</f>
        <v>0</v>
      </c>
      <c r="AH5" s="198" t="str">
        <f>IF(P5&gt;=M5,("1"),"0")</f>
        <v>0</v>
      </c>
      <c r="AJ5">
        <v>3</v>
      </c>
      <c r="AK5" s="73">
        <f>N16</f>
        <v>1</v>
      </c>
      <c r="AL5" s="73">
        <f>D15</f>
        <v>1</v>
      </c>
      <c r="AM5" s="73">
        <f>D16</f>
        <v>3</v>
      </c>
      <c r="AN5" s="73">
        <f>D17</f>
        <v>1</v>
      </c>
      <c r="AO5" s="73">
        <f>D18</f>
        <v>1</v>
      </c>
      <c r="AP5" s="73">
        <f>D19</f>
        <v>2</v>
      </c>
      <c r="AQ5" s="73">
        <f>N19</f>
        <v>1</v>
      </c>
      <c r="AR5" s="73">
        <f>N18</f>
        <v>1</v>
      </c>
      <c r="AS5" s="73">
        <f>N17</f>
        <v>1</v>
      </c>
      <c r="AT5" s="73">
        <f>N15</f>
        <v>1</v>
      </c>
    </row>
    <row r="6" spans="1:47" ht="18" thickBot="1" x14ac:dyDescent="0.35">
      <c r="A6" s="143"/>
      <c r="B6" s="144" t="str">
        <f>[1]Spelers!D17</f>
        <v>John v Schaijk</v>
      </c>
      <c r="C6" s="145">
        <f>[1]Spelers!F17</f>
        <v>0.3</v>
      </c>
      <c r="D6" s="146">
        <v>2</v>
      </c>
      <c r="E6" s="146">
        <v>7</v>
      </c>
      <c r="F6" s="145">
        <f t="shared" si="0"/>
        <v>0.23333333333333334</v>
      </c>
      <c r="G6" s="147">
        <f t="shared" si="1"/>
        <v>0.77777777777777779</v>
      </c>
      <c r="H6" s="146">
        <v>30</v>
      </c>
      <c r="I6" s="148">
        <f>IF(E6&gt;0,AE6+AF6,"0")</f>
        <v>0</v>
      </c>
      <c r="J6" s="149" t="s">
        <v>47</v>
      </c>
      <c r="K6" s="148">
        <f>IF(O6&gt;0,AG6+AH6,"0")</f>
        <v>3</v>
      </c>
      <c r="L6" s="144" t="str">
        <f>[1]Spelers!D20</f>
        <v>Cees v Gestel</v>
      </c>
      <c r="M6" s="145">
        <f>[1]Spelers!F20</f>
        <v>0.26600000000000001</v>
      </c>
      <c r="N6" s="146">
        <v>2</v>
      </c>
      <c r="O6" s="146">
        <v>10</v>
      </c>
      <c r="P6" s="145">
        <f>O6/H6</f>
        <v>0.33333333333333331</v>
      </c>
      <c r="Q6" s="147">
        <f t="shared" si="2"/>
        <v>1.2531328320802004</v>
      </c>
      <c r="AC6" s="196" t="str">
        <f>IF(H6&gt;0,("1"),"0")</f>
        <v>1</v>
      </c>
      <c r="AE6" s="197" t="str">
        <f>IF(G6&gt;Q6,"2",IF(G6=Q6,"1",IF(G6&lt;Q6,"0","")))</f>
        <v>0</v>
      </c>
      <c r="AF6" s="198" t="str">
        <f>IF(F6&gt;=C6,("1"),"0")</f>
        <v>0</v>
      </c>
      <c r="AG6" s="197" t="str">
        <f>IF(Q6&gt;G6,"2",IF(Q6=G6,"1",IF(Q6&lt;G6,"0","")))</f>
        <v>2</v>
      </c>
      <c r="AH6" s="198" t="str">
        <f>IF(P6&gt;=M6,("1"),"0")</f>
        <v>1</v>
      </c>
      <c r="AJ6">
        <v>4</v>
      </c>
      <c r="AK6" s="73">
        <f>D24</f>
        <v>2</v>
      </c>
      <c r="AL6" s="73">
        <f>D25</f>
        <v>2</v>
      </c>
      <c r="AM6" s="73">
        <f>N25</f>
        <v>2</v>
      </c>
      <c r="AN6" s="73">
        <f>N24</f>
        <v>1</v>
      </c>
      <c r="AO6" s="73">
        <f>N23</f>
        <v>1</v>
      </c>
      <c r="AP6" s="73">
        <f>N22</f>
        <v>3</v>
      </c>
      <c r="AQ6" s="73">
        <f>N21</f>
        <v>3</v>
      </c>
      <c r="AR6" s="73">
        <f>D22</f>
        <v>1</v>
      </c>
      <c r="AS6" s="73">
        <f>D23</f>
        <v>2</v>
      </c>
      <c r="AT6" s="73">
        <f>D21</f>
        <v>2</v>
      </c>
    </row>
    <row r="7" spans="1:47" ht="17.399999999999999" x14ac:dyDescent="0.3">
      <c r="A7" s="143"/>
      <c r="B7" s="144" t="str">
        <f>[1]Spelers!D18</f>
        <v>Thijs v d Zanden</v>
      </c>
      <c r="C7" s="145">
        <f>[1]Spelers!F18</f>
        <v>0.3</v>
      </c>
      <c r="D7" s="146">
        <v>2</v>
      </c>
      <c r="E7" s="146">
        <v>5</v>
      </c>
      <c r="F7" s="145">
        <f t="shared" si="0"/>
        <v>0.16666666666666666</v>
      </c>
      <c r="G7" s="147">
        <f t="shared" si="1"/>
        <v>0.55555555555555558</v>
      </c>
      <c r="H7" s="146">
        <v>30</v>
      </c>
      <c r="I7" s="148">
        <f>IF(E7&gt;0,AE7+AF7,"0")</f>
        <v>1</v>
      </c>
      <c r="J7" s="149" t="s">
        <v>47</v>
      </c>
      <c r="K7" s="148">
        <f>IF(O7&gt;0,AG7+AH7,"0")</f>
        <v>1</v>
      </c>
      <c r="L7" s="144" t="str">
        <f>[1]Spelers!D19</f>
        <v>Fons Fonteijn</v>
      </c>
      <c r="M7" s="145">
        <f>[1]Spelers!F19</f>
        <v>0.3</v>
      </c>
      <c r="N7" s="146">
        <v>2</v>
      </c>
      <c r="O7" s="146">
        <v>5</v>
      </c>
      <c r="P7" s="145">
        <f>O7/H7</f>
        <v>0.16666666666666666</v>
      </c>
      <c r="Q7" s="147">
        <f t="shared" si="2"/>
        <v>0.55555555555555558</v>
      </c>
      <c r="AC7" s="196" t="str">
        <f>IF(H7&gt;0,("1"),"0")</f>
        <v>1</v>
      </c>
      <c r="AE7" s="197" t="str">
        <f>IF(G7&gt;Q7,"2",IF(G7=Q7,"1",IF(G7&lt;Q7,"0","")))</f>
        <v>1</v>
      </c>
      <c r="AF7" s="198" t="str">
        <f>IF(F7&gt;=C7,("1"),"0")</f>
        <v>0</v>
      </c>
      <c r="AG7" s="197" t="str">
        <f>IF(Q7&gt;G7,"2",IF(Q7=G7,"1",IF(Q7&lt;G7,"0","")))</f>
        <v>1</v>
      </c>
      <c r="AH7" s="198" t="str">
        <f>IF(P7&gt;=M7,("1"),"0")</f>
        <v>0</v>
      </c>
      <c r="AJ7">
        <v>5</v>
      </c>
      <c r="AK7" s="73">
        <f>N29</f>
        <v>2</v>
      </c>
      <c r="AL7" s="73">
        <f>N28</f>
        <v>2</v>
      </c>
      <c r="AM7" s="73">
        <f>D27</f>
        <v>8</v>
      </c>
      <c r="AN7" s="73">
        <f>D28</f>
        <v>1</v>
      </c>
      <c r="AO7" s="73">
        <f>D29</f>
        <v>3</v>
      </c>
      <c r="AP7" s="73">
        <f>D30</f>
        <v>4</v>
      </c>
      <c r="AQ7" s="73">
        <f>D31</f>
        <v>1</v>
      </c>
      <c r="AR7" s="73">
        <f>N31</f>
        <v>2</v>
      </c>
      <c r="AS7" s="73">
        <f>N30</f>
        <v>2</v>
      </c>
      <c r="AT7" s="73">
        <f>N27</f>
        <v>0</v>
      </c>
    </row>
    <row r="8" spans="1:47" ht="18" thickBot="1" x14ac:dyDescent="0.35">
      <c r="A8" s="151"/>
      <c r="B8" s="152"/>
      <c r="C8" s="153"/>
      <c r="D8" s="154"/>
      <c r="E8" s="154"/>
      <c r="F8" s="153"/>
      <c r="G8" s="155"/>
      <c r="H8" s="154"/>
      <c r="I8" s="156"/>
      <c r="J8" s="157"/>
      <c r="K8" s="156"/>
      <c r="L8" s="152"/>
      <c r="M8" s="153"/>
      <c r="N8" s="154"/>
      <c r="O8" s="154"/>
      <c r="P8" s="153"/>
      <c r="Q8" s="155"/>
      <c r="AE8" s="197"/>
      <c r="AF8" s="198"/>
      <c r="AG8" s="197"/>
      <c r="AH8" s="198"/>
      <c r="AJ8">
        <v>6</v>
      </c>
      <c r="AK8" s="73">
        <f>D35</f>
        <v>3</v>
      </c>
      <c r="AL8" s="73">
        <f>D36</f>
        <v>2</v>
      </c>
      <c r="AM8" s="73">
        <f>D37</f>
        <v>3</v>
      </c>
      <c r="AN8" s="199">
        <f>N37</f>
        <v>1</v>
      </c>
      <c r="AO8" s="73">
        <f>N36</f>
        <v>3</v>
      </c>
      <c r="AP8" s="73">
        <f>N35</f>
        <v>1</v>
      </c>
      <c r="AQ8" s="73">
        <f>N34</f>
        <v>1</v>
      </c>
      <c r="AR8" s="73">
        <f>N33</f>
        <v>1</v>
      </c>
      <c r="AS8" s="73">
        <f>D34</f>
        <v>2</v>
      </c>
      <c r="AT8" s="73">
        <f>D33</f>
        <v>1</v>
      </c>
    </row>
    <row r="9" spans="1:47" ht="18" thickBot="1" x14ac:dyDescent="0.35">
      <c r="A9" s="143"/>
      <c r="B9" s="144" t="str">
        <f>[1]Spelers!D23</f>
        <v>Gerard Swaanen</v>
      </c>
      <c r="C9" s="145">
        <f>[1]Spelers!F23</f>
        <v>0.26600000000000001</v>
      </c>
      <c r="D9" s="146">
        <v>2</v>
      </c>
      <c r="E9" s="146">
        <v>4</v>
      </c>
      <c r="F9" s="145">
        <f t="shared" si="0"/>
        <v>0.13333333333333333</v>
      </c>
      <c r="G9" s="147">
        <f t="shared" si="1"/>
        <v>0.50125313283208017</v>
      </c>
      <c r="H9" s="146">
        <v>30</v>
      </c>
      <c r="I9" s="148">
        <f>IF(E9&gt;0,AE9+AF9,"0")</f>
        <v>0</v>
      </c>
      <c r="J9" s="149" t="s">
        <v>47</v>
      </c>
      <c r="K9" s="148">
        <f>IF(O9&gt;0,AG9+AH9,"0")</f>
        <v>2</v>
      </c>
      <c r="L9" s="144" t="str">
        <f>[1]Spelers!D19</f>
        <v>Fons Fonteijn</v>
      </c>
      <c r="M9" s="145">
        <f>[1]Spelers!F19</f>
        <v>0.3</v>
      </c>
      <c r="N9" s="146">
        <v>2</v>
      </c>
      <c r="O9" s="146">
        <v>7</v>
      </c>
      <c r="P9" s="145">
        <f>O9/H9</f>
        <v>0.23333333333333334</v>
      </c>
      <c r="Q9" s="147">
        <f t="shared" si="2"/>
        <v>0.77777777777777779</v>
      </c>
      <c r="AC9" s="196" t="str">
        <f>IF(H9&gt;0,("1"),"0")</f>
        <v>1</v>
      </c>
      <c r="AE9" s="197" t="str">
        <f>IF(G9&gt;Q9,"2",IF(G9=Q9,"1",IF(G9&lt;Q9,"0","")))</f>
        <v>0</v>
      </c>
      <c r="AF9" s="198" t="str">
        <f>IF(F9&gt;=C9,("1"),"0")</f>
        <v>0</v>
      </c>
      <c r="AG9" s="197" t="str">
        <f>IF(Q9&gt;G9,"2",IF(Q9=G9,"1",IF(Q9&lt;G9,"0","")))</f>
        <v>2</v>
      </c>
      <c r="AH9" s="198" t="str">
        <f>IF(P9&gt;=M9,("1"),"0")</f>
        <v>0</v>
      </c>
      <c r="AJ9">
        <v>7</v>
      </c>
      <c r="AK9" s="73">
        <f>N42</f>
        <v>2</v>
      </c>
      <c r="AL9" s="73">
        <f>N41</f>
        <v>1</v>
      </c>
      <c r="AM9" s="73">
        <f>N40</f>
        <v>3</v>
      </c>
      <c r="AN9" s="73">
        <f>D39</f>
        <v>1</v>
      </c>
      <c r="AO9" s="73">
        <f>D40</f>
        <v>2</v>
      </c>
      <c r="AP9" s="73">
        <f>D41</f>
        <v>2</v>
      </c>
      <c r="AQ9" s="73">
        <f>D42</f>
        <v>2</v>
      </c>
      <c r="AR9" s="73">
        <f>D43</f>
        <v>1</v>
      </c>
      <c r="AS9" s="73">
        <f>N43</f>
        <v>2</v>
      </c>
      <c r="AT9" s="73">
        <f>N39</f>
        <v>1</v>
      </c>
    </row>
    <row r="10" spans="1:47" ht="18" thickBot="1" x14ac:dyDescent="0.35">
      <c r="A10" s="143"/>
      <c r="B10" s="144" t="str">
        <f>[1]Spelers!D20</f>
        <v>Cees v Gestel</v>
      </c>
      <c r="C10" s="145">
        <f>[1]Spelers!F20</f>
        <v>0.26600000000000001</v>
      </c>
      <c r="D10" s="146">
        <v>2</v>
      </c>
      <c r="E10" s="146">
        <v>9</v>
      </c>
      <c r="F10" s="145">
        <f t="shared" si="0"/>
        <v>0.3</v>
      </c>
      <c r="G10" s="147">
        <f t="shared" si="1"/>
        <v>1.1278195488721803</v>
      </c>
      <c r="H10" s="146">
        <v>30</v>
      </c>
      <c r="I10" s="148">
        <f>IF(E10&gt;0,AE10+AF10,"0")</f>
        <v>3</v>
      </c>
      <c r="J10" s="149" t="s">
        <v>47</v>
      </c>
      <c r="K10" s="148">
        <f>IF(O10&gt;0,AG10+AH10,"0")</f>
        <v>0</v>
      </c>
      <c r="L10" s="144" t="str">
        <f>[1]Spelers!D18</f>
        <v>Thijs v d Zanden</v>
      </c>
      <c r="M10" s="145">
        <f>[1]Spelers!F18</f>
        <v>0.3</v>
      </c>
      <c r="N10" s="146">
        <v>2</v>
      </c>
      <c r="O10" s="146">
        <v>4</v>
      </c>
      <c r="P10" s="145">
        <f>O10/H10</f>
        <v>0.13333333333333333</v>
      </c>
      <c r="Q10" s="147">
        <f t="shared" si="2"/>
        <v>0.44444444444444448</v>
      </c>
      <c r="AC10" s="196" t="str">
        <f>IF(H10&gt;0,("1"),"0")</f>
        <v>1</v>
      </c>
      <c r="AE10" s="197" t="str">
        <f>IF(G10&gt;Q10,"2",IF(G10=Q10,"1",IF(G10&lt;Q10,"0","")))</f>
        <v>2</v>
      </c>
      <c r="AF10" s="198" t="str">
        <f>IF(F10&gt;=C10,("1"),"0")</f>
        <v>1</v>
      </c>
      <c r="AG10" s="197" t="str">
        <f>IF(Q10&gt;G10,"2",IF(Q10=G10,"1",IF(Q10&lt;G10,"0","")))</f>
        <v>0</v>
      </c>
      <c r="AH10" s="198" t="str">
        <f>IF(P10&gt;=M10,("1"),"0")</f>
        <v>0</v>
      </c>
      <c r="AJ10">
        <v>8</v>
      </c>
      <c r="AK10" s="73">
        <f>D46</f>
        <v>2</v>
      </c>
      <c r="AL10" s="73">
        <f>D47</f>
        <v>1</v>
      </c>
      <c r="AM10" s="73">
        <f>D48</f>
        <v>2</v>
      </c>
      <c r="AN10" s="73">
        <f>D49</f>
        <v>2</v>
      </c>
      <c r="AO10" s="73">
        <f>N49</f>
        <v>2</v>
      </c>
      <c r="AP10" s="73">
        <f>N48</f>
        <v>2</v>
      </c>
      <c r="AQ10" s="73">
        <f>N47</f>
        <v>2</v>
      </c>
      <c r="AR10" s="73">
        <f>N46</f>
        <v>3</v>
      </c>
      <c r="AS10" s="73">
        <f>N45</f>
        <v>2</v>
      </c>
      <c r="AT10" s="73">
        <f>D45</f>
        <v>1</v>
      </c>
    </row>
    <row r="11" spans="1:47" ht="18" thickBot="1" x14ac:dyDescent="0.35">
      <c r="A11" s="143" t="s">
        <v>79</v>
      </c>
      <c r="B11" s="144" t="str">
        <f>[1]Spelers!D21</f>
        <v>Will Kox</v>
      </c>
      <c r="C11" s="145">
        <f>[1]Spelers!F21</f>
        <v>0.26600000000000001</v>
      </c>
      <c r="D11" s="146">
        <v>1</v>
      </c>
      <c r="E11" s="146">
        <v>2</v>
      </c>
      <c r="F11" s="145">
        <f t="shared" si="0"/>
        <v>6.6666666666666666E-2</v>
      </c>
      <c r="G11" s="147">
        <f t="shared" si="1"/>
        <v>0.25062656641604009</v>
      </c>
      <c r="H11" s="146">
        <v>30</v>
      </c>
      <c r="I11" s="148">
        <f>IF(E11&gt;0,AE11+AF11,"0")</f>
        <v>0</v>
      </c>
      <c r="J11" s="149" t="s">
        <v>47</v>
      </c>
      <c r="K11" s="148">
        <f>IF(O11&gt;0,AG11+AH11,"0")</f>
        <v>2</v>
      </c>
      <c r="L11" s="144" t="str">
        <f>[1]Spelers!D17</f>
        <v>John v Schaijk</v>
      </c>
      <c r="M11" s="145">
        <f>[1]Spelers!F17</f>
        <v>0.3</v>
      </c>
      <c r="N11" s="146">
        <v>1</v>
      </c>
      <c r="O11" s="146">
        <v>7</v>
      </c>
      <c r="P11" s="145">
        <f>O11/H11</f>
        <v>0.23333333333333334</v>
      </c>
      <c r="Q11" s="147">
        <f t="shared" si="2"/>
        <v>0.77777777777777779</v>
      </c>
      <c r="AC11" s="196" t="str">
        <f>IF(H11&gt;0,("1"),"0")</f>
        <v>1</v>
      </c>
      <c r="AE11" s="197" t="str">
        <f>IF(G11&gt;Q11,"2",IF(G11=Q11,"1",IF(G11&lt;Q11,"0","")))</f>
        <v>0</v>
      </c>
      <c r="AF11" s="198" t="str">
        <f>IF(F11&gt;=C11,("1"),"0")</f>
        <v>0</v>
      </c>
      <c r="AG11" s="197" t="str">
        <f>IF(Q11&gt;G11,"2",IF(Q11=G11,"1",IF(Q11&lt;G11,"0","")))</f>
        <v>2</v>
      </c>
      <c r="AH11" s="198" t="str">
        <f>IF(P11&gt;=M11,("1"),"0")</f>
        <v>0</v>
      </c>
      <c r="AJ11">
        <v>9</v>
      </c>
      <c r="AK11" s="73">
        <f>N55</f>
        <v>2</v>
      </c>
      <c r="AL11" s="73">
        <f>N54</f>
        <v>3</v>
      </c>
      <c r="AM11" s="73">
        <f>N53</f>
        <v>2</v>
      </c>
      <c r="AN11" s="73">
        <f>N52</f>
        <v>3</v>
      </c>
      <c r="AO11" s="73">
        <f>D51</f>
        <v>1</v>
      </c>
      <c r="AP11" s="73">
        <f>D52</f>
        <v>5</v>
      </c>
      <c r="AQ11" s="73">
        <f>D53</f>
        <v>3</v>
      </c>
      <c r="AR11" s="73">
        <f>D54</f>
        <v>2</v>
      </c>
      <c r="AS11" s="73">
        <f>D55</f>
        <v>2</v>
      </c>
      <c r="AT11" s="73">
        <f>N51</f>
        <v>1</v>
      </c>
    </row>
    <row r="12" spans="1:47" ht="18" thickBot="1" x14ac:dyDescent="0.35">
      <c r="A12" s="143"/>
      <c r="B12" s="144" t="str">
        <f>[1]Spelers!D22</f>
        <v>Jan Dirkx</v>
      </c>
      <c r="C12" s="145">
        <f>[1]Spelers!F22</f>
        <v>0.26600000000000001</v>
      </c>
      <c r="D12" s="146">
        <v>2</v>
      </c>
      <c r="E12" s="146">
        <v>11</v>
      </c>
      <c r="F12" s="145">
        <f t="shared" si="0"/>
        <v>0.36666666666666664</v>
      </c>
      <c r="G12" s="147">
        <f t="shared" si="1"/>
        <v>1.3784461152882204</v>
      </c>
      <c r="H12" s="146">
        <v>30</v>
      </c>
      <c r="I12" s="148">
        <f>IF(E12&gt;0,AE12+AF12,"0")</f>
        <v>3</v>
      </c>
      <c r="J12" s="149" t="s">
        <v>47</v>
      </c>
      <c r="K12" s="148">
        <f>IF(O12&gt;0,AG12+AH12,"0")</f>
        <v>1</v>
      </c>
      <c r="L12" s="144" t="str">
        <f>[1]Spelers!D16</f>
        <v>Cor Kemerink</v>
      </c>
      <c r="M12" s="145">
        <f>[1]Spelers!F16</f>
        <v>0.33300000000000002</v>
      </c>
      <c r="N12" s="146">
        <v>2</v>
      </c>
      <c r="O12" s="146">
        <v>11</v>
      </c>
      <c r="P12" s="145">
        <f>O12/H12</f>
        <v>0.36666666666666664</v>
      </c>
      <c r="Q12" s="147">
        <f t="shared" si="2"/>
        <v>1.1011011011011009</v>
      </c>
      <c r="AC12" s="196" t="str">
        <f>IF(H12&gt;0,("1"),"0")</f>
        <v>1</v>
      </c>
      <c r="AE12" s="197" t="str">
        <f>IF(G12&gt;Q12,"2",IF(G12=Q12,"1",IF(G12&lt;Q12,"0","")))</f>
        <v>2</v>
      </c>
      <c r="AF12" s="198" t="str">
        <f>IF(F12&gt;=C12,("1"),"0")</f>
        <v>1</v>
      </c>
      <c r="AG12" s="197" t="str">
        <f>IF(Q12&gt;G12,"2",IF(Q12=G12,"1",IF(Q12&lt;G12,"0","")))</f>
        <v>0</v>
      </c>
      <c r="AH12" s="198" t="str">
        <f>IF(P12&gt;=M12,("1"),"0")</f>
        <v>1</v>
      </c>
      <c r="AJ12">
        <v>1</v>
      </c>
      <c r="AK12" s="73">
        <f>D58</f>
        <v>2</v>
      </c>
      <c r="AL12" s="73">
        <f>D59</f>
        <v>1</v>
      </c>
      <c r="AM12" s="73">
        <f>D60</f>
        <v>2</v>
      </c>
      <c r="AN12" s="73">
        <f>D61</f>
        <v>1</v>
      </c>
      <c r="AO12" s="73">
        <f>D62</f>
        <v>1</v>
      </c>
      <c r="AP12" s="73">
        <f>N62</f>
        <v>1</v>
      </c>
      <c r="AQ12" s="73">
        <f>N61</f>
        <v>2</v>
      </c>
      <c r="AR12" s="73">
        <f>N60</f>
        <v>1</v>
      </c>
      <c r="AS12" s="73">
        <f>N59</f>
        <v>2</v>
      </c>
      <c r="AT12" s="73">
        <f>N58</f>
        <v>2</v>
      </c>
      <c r="AU12" s="73"/>
    </row>
    <row r="13" spans="1:47" ht="17.399999999999999" x14ac:dyDescent="0.3">
      <c r="A13" s="143"/>
      <c r="B13" s="144" t="str">
        <f>[1]Spelers!D14</f>
        <v>Kees Dierckx</v>
      </c>
      <c r="C13" s="145">
        <f>[1]Spelers!F14</f>
        <v>0.33300000000000002</v>
      </c>
      <c r="D13" s="146">
        <v>3</v>
      </c>
      <c r="E13" s="146">
        <v>8</v>
      </c>
      <c r="F13" s="145">
        <f t="shared" si="0"/>
        <v>0.26666666666666666</v>
      </c>
      <c r="G13" s="147">
        <f t="shared" si="1"/>
        <v>0.80080080080080074</v>
      </c>
      <c r="H13" s="146">
        <v>30</v>
      </c>
      <c r="I13" s="148">
        <f>IF(E13&gt;0,AE13+AF13,"0")</f>
        <v>0</v>
      </c>
      <c r="J13" s="149" t="s">
        <v>47</v>
      </c>
      <c r="K13" s="148">
        <f>IF(O13&gt;0,AG13+AH13,"0")</f>
        <v>3</v>
      </c>
      <c r="L13" s="144" t="str">
        <f>[1]Spelers!D15</f>
        <v>Broer v Gisbergen</v>
      </c>
      <c r="M13" s="145">
        <f>[1]Spelers!F15</f>
        <v>0.33300000000000002</v>
      </c>
      <c r="N13" s="146">
        <v>3</v>
      </c>
      <c r="O13" s="146">
        <v>10</v>
      </c>
      <c r="P13" s="145">
        <f>O13/H13</f>
        <v>0.33333333333333331</v>
      </c>
      <c r="Q13" s="147">
        <f t="shared" si="2"/>
        <v>1.0010010010010009</v>
      </c>
      <c r="AC13" s="196" t="str">
        <f>IF(H13&gt;0,("1"),"0")</f>
        <v>1</v>
      </c>
      <c r="AE13" s="197" t="str">
        <f>IF(G13&gt;Q13,"2",IF(G13=Q13,"1",IF(G13&lt;Q13,"0","")))</f>
        <v>0</v>
      </c>
      <c r="AF13" s="198" t="str">
        <f>IF(F13&gt;=C13,("1"),"0")</f>
        <v>0</v>
      </c>
      <c r="AG13" s="197" t="str">
        <f>IF(Q13&gt;G13,"2",IF(Q13=G13,"1",IF(Q13&lt;G13,"0","")))</f>
        <v>2</v>
      </c>
      <c r="AH13" s="198" t="str">
        <f>IF(P13&gt;=M13,("1"),"0")</f>
        <v>1</v>
      </c>
      <c r="AJ13">
        <v>2</v>
      </c>
      <c r="AK13" s="73">
        <f>D68</f>
        <v>3</v>
      </c>
      <c r="AL13" s="73">
        <f>N68</f>
        <v>1</v>
      </c>
      <c r="AM13" s="73">
        <f>N67</f>
        <v>3</v>
      </c>
      <c r="AN13" s="73">
        <f>N66</f>
        <v>3</v>
      </c>
      <c r="AO13" s="73">
        <f>N65</f>
        <v>1</v>
      </c>
      <c r="AP13" s="73">
        <f>N64</f>
        <v>2</v>
      </c>
      <c r="AQ13" s="73">
        <f>D65</f>
        <v>3</v>
      </c>
      <c r="AR13" s="73">
        <f>D66</f>
        <v>1</v>
      </c>
      <c r="AS13" s="73">
        <f>D67</f>
        <v>2</v>
      </c>
      <c r="AT13" s="73">
        <f>D64</f>
        <v>1</v>
      </c>
      <c r="AU13" s="73">
        <f>N66</f>
        <v>3</v>
      </c>
    </row>
    <row r="14" spans="1:47" ht="18" thickBot="1" x14ac:dyDescent="0.35">
      <c r="A14" s="151"/>
      <c r="B14" s="152"/>
      <c r="C14" s="153"/>
      <c r="D14" s="154"/>
      <c r="E14" s="154"/>
      <c r="F14" s="153"/>
      <c r="G14" s="155"/>
      <c r="H14" s="154"/>
      <c r="I14" s="156"/>
      <c r="J14" s="157"/>
      <c r="K14" s="156"/>
      <c r="L14" s="152"/>
      <c r="M14" s="153"/>
      <c r="N14" s="154"/>
      <c r="O14" s="154"/>
      <c r="P14" s="153"/>
      <c r="Q14" s="155"/>
      <c r="AE14" s="197"/>
      <c r="AF14" s="198"/>
      <c r="AG14" s="197"/>
      <c r="AH14" s="198"/>
      <c r="AJ14">
        <v>3</v>
      </c>
      <c r="AK14" s="73">
        <f>N71</f>
        <v>1</v>
      </c>
      <c r="AL14" s="73">
        <f>D70</f>
        <v>2</v>
      </c>
      <c r="AM14" s="73">
        <f>D71</f>
        <v>2</v>
      </c>
      <c r="AN14" s="73">
        <f>D72</f>
        <v>2</v>
      </c>
      <c r="AO14" s="73">
        <f>D73</f>
        <v>1</v>
      </c>
      <c r="AP14" s="73">
        <f>D74</f>
        <v>3</v>
      </c>
      <c r="AQ14" s="73">
        <f>N74</f>
        <v>3</v>
      </c>
      <c r="AR14" s="73">
        <f>N73</f>
        <v>2</v>
      </c>
      <c r="AS14" s="73">
        <f>N72</f>
        <v>2</v>
      </c>
      <c r="AT14" s="73">
        <f>N70</f>
        <v>2</v>
      </c>
      <c r="AU14" s="73">
        <f>D72</f>
        <v>2</v>
      </c>
    </row>
    <row r="15" spans="1:47" ht="18" thickBot="1" x14ac:dyDescent="0.35">
      <c r="A15" s="143"/>
      <c r="B15" s="144" t="str">
        <f>[1]Spelers!D15</f>
        <v>Broer v Gisbergen</v>
      </c>
      <c r="C15" s="145">
        <f>[1]Spelers!F15</f>
        <v>0.33300000000000002</v>
      </c>
      <c r="D15" s="146">
        <v>1</v>
      </c>
      <c r="E15" s="146">
        <v>7</v>
      </c>
      <c r="F15" s="145">
        <f>E15/H15</f>
        <v>0.23333333333333334</v>
      </c>
      <c r="G15" s="147">
        <f t="shared" si="1"/>
        <v>0.70070070070070067</v>
      </c>
      <c r="H15" s="146">
        <v>30</v>
      </c>
      <c r="I15" s="148">
        <f>IF(E15&gt;0,AE15+AF15,"0")</f>
        <v>2</v>
      </c>
      <c r="J15" s="149" t="s">
        <v>47</v>
      </c>
      <c r="K15" s="148">
        <f>IF(O15&gt;0,AG15+AH15,"0")</f>
        <v>0</v>
      </c>
      <c r="L15" s="144" t="str">
        <f>[1]Spelers!D23</f>
        <v>Gerard Swaanen</v>
      </c>
      <c r="M15" s="145">
        <f>[1]Spelers!F23</f>
        <v>0.26600000000000001</v>
      </c>
      <c r="N15" s="146">
        <v>1</v>
      </c>
      <c r="O15" s="146">
        <v>2</v>
      </c>
      <c r="P15" s="145">
        <f>O15/H15</f>
        <v>6.6666666666666666E-2</v>
      </c>
      <c r="Q15" s="147">
        <f t="shared" si="2"/>
        <v>0.25062656641604009</v>
      </c>
      <c r="AC15" s="196" t="str">
        <f>IF(H15&gt;0,("1"),"0")</f>
        <v>1</v>
      </c>
      <c r="AE15" s="197" t="str">
        <f>IF(G15&gt;Q15,"2",IF(G15=Q15,"1",IF(G15&lt;Q15,"0","")))</f>
        <v>2</v>
      </c>
      <c r="AF15" s="198" t="str">
        <f>IF(F15&gt;=C15,("1"),"0")</f>
        <v>0</v>
      </c>
      <c r="AG15" s="197" t="str">
        <f>IF(Q15&gt;G15,"2",IF(Q15=G15,"1",IF(Q15&lt;G15,"0","")))</f>
        <v>0</v>
      </c>
      <c r="AH15" s="198" t="str">
        <f>IF(P15&gt;=M15,("1"),"0")</f>
        <v>0</v>
      </c>
      <c r="AJ15">
        <v>4</v>
      </c>
      <c r="AK15" s="73">
        <f>D79</f>
        <v>0</v>
      </c>
      <c r="AL15" s="73">
        <f>D80</f>
        <v>0</v>
      </c>
      <c r="AM15" s="73">
        <f>N80</f>
        <v>0</v>
      </c>
      <c r="AN15" s="73">
        <f>N79</f>
        <v>0</v>
      </c>
      <c r="AO15" s="73">
        <f>N78</f>
        <v>0</v>
      </c>
      <c r="AP15" s="73">
        <f>N77</f>
        <v>0</v>
      </c>
      <c r="AQ15" s="73">
        <f>N76</f>
        <v>0</v>
      </c>
      <c r="AR15" s="73">
        <f>D77</f>
        <v>0</v>
      </c>
      <c r="AS15" s="73">
        <f>D78</f>
        <v>0</v>
      </c>
      <c r="AT15" s="73">
        <f>D76</f>
        <v>0</v>
      </c>
      <c r="AU15" s="73">
        <f>N79</f>
        <v>0</v>
      </c>
    </row>
    <row r="16" spans="1:47" ht="18" thickBot="1" x14ac:dyDescent="0.35">
      <c r="A16" s="143"/>
      <c r="B16" s="144" t="str">
        <f>[1]Spelers!D16</f>
        <v>Cor Kemerink</v>
      </c>
      <c r="C16" s="145">
        <f>[1]Spelers!F16</f>
        <v>0.33300000000000002</v>
      </c>
      <c r="D16" s="146">
        <v>3</v>
      </c>
      <c r="E16" s="146">
        <v>11</v>
      </c>
      <c r="F16" s="145">
        <f>E16/H16</f>
        <v>0.36666666666666664</v>
      </c>
      <c r="G16" s="147">
        <f t="shared" si="1"/>
        <v>1.1011011011011009</v>
      </c>
      <c r="H16" s="146">
        <v>30</v>
      </c>
      <c r="I16" s="148">
        <f>IF(E16&gt;0,AE16+AF16,"0")</f>
        <v>3</v>
      </c>
      <c r="J16" s="149" t="s">
        <v>47</v>
      </c>
      <c r="K16" s="148">
        <f>IF(O16&gt;0,AG16+AH16,"0")</f>
        <v>0</v>
      </c>
      <c r="L16" s="144" t="str">
        <f>[1]Spelers!D14</f>
        <v>Kees Dierckx</v>
      </c>
      <c r="M16" s="145">
        <f>[1]Spelers!F14</f>
        <v>0.33300000000000002</v>
      </c>
      <c r="N16" s="146">
        <v>1</v>
      </c>
      <c r="O16" s="146">
        <v>5</v>
      </c>
      <c r="P16" s="145">
        <f>O16/H16</f>
        <v>0.16666666666666666</v>
      </c>
      <c r="Q16" s="147">
        <f t="shared" si="2"/>
        <v>0.50050050050050043</v>
      </c>
      <c r="AC16" s="196" t="str">
        <f>IF(H16&gt;0,("1"),"0")</f>
        <v>1</v>
      </c>
      <c r="AE16" s="197" t="str">
        <f>IF(G16&gt;Q16,"2",IF(G16=Q16,"1",IF(G16&lt;Q16,"0","")))</f>
        <v>2</v>
      </c>
      <c r="AF16" s="198" t="str">
        <f>IF(F16&gt;=C16,("1"),"0")</f>
        <v>1</v>
      </c>
      <c r="AG16" s="197" t="str">
        <f>IF(Q16&gt;G16,"2",IF(Q16=G16,"1",IF(Q16&lt;G16,"0","")))</f>
        <v>0</v>
      </c>
      <c r="AH16" s="198" t="str">
        <f>IF(P16&gt;=M16,("1"),"0")</f>
        <v>0</v>
      </c>
      <c r="AJ16">
        <v>5</v>
      </c>
      <c r="AK16" s="73">
        <f>N84</f>
        <v>0</v>
      </c>
      <c r="AL16" s="73">
        <f>N83</f>
        <v>0</v>
      </c>
      <c r="AM16" s="73">
        <f>D82</f>
        <v>0</v>
      </c>
      <c r="AN16" s="73">
        <f>D83</f>
        <v>0</v>
      </c>
      <c r="AO16" s="73">
        <f>D84</f>
        <v>0</v>
      </c>
      <c r="AP16" s="73">
        <f>D85</f>
        <v>0</v>
      </c>
      <c r="AQ16" s="73">
        <f>D86</f>
        <v>0</v>
      </c>
      <c r="AR16" s="73">
        <f>N86</f>
        <v>0</v>
      </c>
      <c r="AS16" s="73">
        <f>N85</f>
        <v>0</v>
      </c>
      <c r="AT16" s="73">
        <f>N82</f>
        <v>0</v>
      </c>
      <c r="AU16" s="73">
        <f>D83</f>
        <v>0</v>
      </c>
    </row>
    <row r="17" spans="1:47" ht="18" thickBot="1" x14ac:dyDescent="0.35">
      <c r="A17" s="143" t="s">
        <v>80</v>
      </c>
      <c r="B17" s="144" t="str">
        <f>[1]Spelers!D17</f>
        <v>John v Schaijk</v>
      </c>
      <c r="C17" s="145">
        <f>[1]Spelers!F17</f>
        <v>0.3</v>
      </c>
      <c r="D17" s="146">
        <v>1</v>
      </c>
      <c r="E17" s="146">
        <v>3</v>
      </c>
      <c r="F17" s="145">
        <f>E17/H17</f>
        <v>0.1</v>
      </c>
      <c r="G17" s="147">
        <f t="shared" si="1"/>
        <v>0.33333333333333337</v>
      </c>
      <c r="H17" s="146">
        <v>30</v>
      </c>
      <c r="I17" s="148">
        <f>IF(E17&gt;0,AE17+AF17,"0")</f>
        <v>2</v>
      </c>
      <c r="J17" s="149" t="s">
        <v>47</v>
      </c>
      <c r="K17" s="148">
        <f>IF(O17&gt;0,AG17+AH17,"0")</f>
        <v>0</v>
      </c>
      <c r="L17" s="144" t="str">
        <f>[1]Spelers!D22</f>
        <v>Jan Dirkx</v>
      </c>
      <c r="M17" s="145">
        <f>[1]Spelers!F22</f>
        <v>0.26600000000000001</v>
      </c>
      <c r="N17" s="146">
        <v>1</v>
      </c>
      <c r="O17" s="146">
        <v>1</v>
      </c>
      <c r="P17" s="145">
        <f>O17/H17</f>
        <v>3.3333333333333333E-2</v>
      </c>
      <c r="Q17" s="147">
        <f t="shared" si="2"/>
        <v>0.12531328320802004</v>
      </c>
      <c r="AC17" s="196" t="str">
        <f>IF(H17&gt;0,("1"),"0")</f>
        <v>1</v>
      </c>
      <c r="AE17" s="197" t="str">
        <f>IF(G17&gt;Q17,"2",IF(G17=Q17,"1",IF(G17&lt;Q17,"0","")))</f>
        <v>2</v>
      </c>
      <c r="AF17" s="198" t="str">
        <f>IF(F17&gt;=C17,("1"),"0")</f>
        <v>0</v>
      </c>
      <c r="AG17" s="197" t="str">
        <f>IF(Q17&gt;G17,"2",IF(Q17=G17,"1",IF(Q17&lt;G17,"0","")))</f>
        <v>0</v>
      </c>
      <c r="AH17" s="198" t="str">
        <f>IF(P17&gt;=M17,("1"),"0")</f>
        <v>0</v>
      </c>
      <c r="AJ17">
        <v>6</v>
      </c>
      <c r="AK17" s="73">
        <f>D90</f>
        <v>0</v>
      </c>
      <c r="AL17" s="73">
        <f>D91</f>
        <v>0</v>
      </c>
      <c r="AM17" s="73">
        <f>D92</f>
        <v>0</v>
      </c>
      <c r="AN17" s="199">
        <f>N92</f>
        <v>0</v>
      </c>
      <c r="AO17" s="73">
        <f>N91</f>
        <v>0</v>
      </c>
      <c r="AP17" s="73">
        <f>N90</f>
        <v>0</v>
      </c>
      <c r="AQ17" s="73">
        <f>N89</f>
        <v>0</v>
      </c>
      <c r="AR17" s="73">
        <f>N88</f>
        <v>0</v>
      </c>
      <c r="AS17" s="73">
        <f>D89</f>
        <v>0</v>
      </c>
      <c r="AT17" s="73">
        <f>D88</f>
        <v>0</v>
      </c>
      <c r="AU17" s="73">
        <f>N92</f>
        <v>0</v>
      </c>
    </row>
    <row r="18" spans="1:47" ht="18" thickBot="1" x14ac:dyDescent="0.35">
      <c r="A18" s="143"/>
      <c r="B18" s="144" t="str">
        <f>[1]Spelers!D18</f>
        <v>Thijs v d Zanden</v>
      </c>
      <c r="C18" s="145">
        <f>[1]Spelers!F18</f>
        <v>0.3</v>
      </c>
      <c r="D18" s="146">
        <v>1</v>
      </c>
      <c r="E18" s="146">
        <v>8</v>
      </c>
      <c r="F18" s="145">
        <f>E18/H18</f>
        <v>0.26666666666666666</v>
      </c>
      <c r="G18" s="147">
        <f t="shared" si="1"/>
        <v>0.88888888888888895</v>
      </c>
      <c r="H18" s="146">
        <v>30</v>
      </c>
      <c r="I18" s="148">
        <f>IF(E18&gt;0,AE18+AF18,"0")</f>
        <v>2</v>
      </c>
      <c r="J18" s="149" t="s">
        <v>47</v>
      </c>
      <c r="K18" s="148">
        <f>IF(O18&gt;0,AG18+AH18,"0")</f>
        <v>0</v>
      </c>
      <c r="L18" s="144" t="str">
        <f>[1]Spelers!D21</f>
        <v>Will Kox</v>
      </c>
      <c r="M18" s="145">
        <f>[1]Spelers!F21</f>
        <v>0.26600000000000001</v>
      </c>
      <c r="N18" s="146">
        <v>1</v>
      </c>
      <c r="O18" s="146">
        <v>6</v>
      </c>
      <c r="P18" s="145">
        <f>O18/H18</f>
        <v>0.2</v>
      </c>
      <c r="Q18" s="147">
        <f t="shared" si="2"/>
        <v>0.75187969924812026</v>
      </c>
      <c r="AC18" s="196" t="str">
        <f>IF(H18&gt;0,("1"),"0")</f>
        <v>1</v>
      </c>
      <c r="AE18" s="197" t="str">
        <f>IF(G18&gt;Q18,"2",IF(G18=Q18,"1",IF(G18&lt;Q18,"0","")))</f>
        <v>2</v>
      </c>
      <c r="AF18" s="198" t="str">
        <f>IF(F18&gt;=C18,("1"),"0")</f>
        <v>0</v>
      </c>
      <c r="AG18" s="197" t="str">
        <f>IF(Q18&gt;G18,"2",IF(Q18=G18,"1",IF(Q18&lt;G18,"0","")))</f>
        <v>0</v>
      </c>
      <c r="AH18" s="198" t="str">
        <f>IF(P18&gt;=M18,("1"),"0")</f>
        <v>0</v>
      </c>
      <c r="AJ18">
        <v>7</v>
      </c>
      <c r="AK18" s="73">
        <f>N97</f>
        <v>0</v>
      </c>
      <c r="AL18" s="73">
        <f>N96</f>
        <v>0</v>
      </c>
      <c r="AM18" s="73">
        <f>N95</f>
        <v>0</v>
      </c>
      <c r="AN18" s="73">
        <f>D94</f>
        <v>0</v>
      </c>
      <c r="AO18" s="73">
        <f>D95</f>
        <v>0</v>
      </c>
      <c r="AP18" s="73">
        <f>D96</f>
        <v>0</v>
      </c>
      <c r="AQ18" s="73">
        <f>D97</f>
        <v>0</v>
      </c>
      <c r="AR18" s="73">
        <f>D98</f>
        <v>0</v>
      </c>
      <c r="AS18" s="73">
        <f>N98</f>
        <v>0</v>
      </c>
      <c r="AT18" s="73">
        <f>N94</f>
        <v>0</v>
      </c>
      <c r="AU18" s="73">
        <f>D94</f>
        <v>0</v>
      </c>
    </row>
    <row r="19" spans="1:47" ht="17.399999999999999" x14ac:dyDescent="0.3">
      <c r="A19" s="143"/>
      <c r="B19" s="144" t="str">
        <f>[1]Spelers!D19</f>
        <v>Fons Fonteijn</v>
      </c>
      <c r="C19" s="145">
        <f>[1]Spelers!F19</f>
        <v>0.3</v>
      </c>
      <c r="D19" s="146">
        <v>2</v>
      </c>
      <c r="E19" s="146">
        <v>3</v>
      </c>
      <c r="F19" s="145">
        <f>E19/H19</f>
        <v>0.1</v>
      </c>
      <c r="G19" s="147">
        <f t="shared" si="1"/>
        <v>0.33333333333333337</v>
      </c>
      <c r="H19" s="146">
        <v>30</v>
      </c>
      <c r="I19" s="148">
        <f>IF(E19&gt;0,AE19+AF19,"0")</f>
        <v>0</v>
      </c>
      <c r="J19" s="149" t="s">
        <v>47</v>
      </c>
      <c r="K19" s="148">
        <f>IF(O19&gt;0,AG19+AH19,"0")</f>
        <v>3</v>
      </c>
      <c r="L19" s="144" t="str">
        <f>[1]Spelers!D20</f>
        <v>Cees v Gestel</v>
      </c>
      <c r="M19" s="145">
        <f>[1]Spelers!F20</f>
        <v>0.26600000000000001</v>
      </c>
      <c r="N19" s="146">
        <v>1</v>
      </c>
      <c r="O19" s="146">
        <v>10</v>
      </c>
      <c r="P19" s="145">
        <f>O19/H19</f>
        <v>0.33333333333333331</v>
      </c>
      <c r="Q19" s="147">
        <f t="shared" si="2"/>
        <v>1.2531328320802004</v>
      </c>
      <c r="AC19" s="196" t="str">
        <f>IF(H19&gt;0,("1"),"0")</f>
        <v>1</v>
      </c>
      <c r="AE19" s="197" t="str">
        <f>IF(G19&gt;Q19,"2",IF(G19=Q19,"1",IF(G19&lt;Q19,"0","")))</f>
        <v>0</v>
      </c>
      <c r="AF19" s="198" t="str">
        <f>IF(F19&gt;=C19,("1"),"0")</f>
        <v>0</v>
      </c>
      <c r="AG19" s="197" t="str">
        <f>IF(Q19&gt;G19,"2",IF(Q19=G19,"1",IF(Q19&lt;G19,"0","")))</f>
        <v>2</v>
      </c>
      <c r="AH19" s="198" t="str">
        <f>IF(P19&gt;=M19,("1"),"0")</f>
        <v>1</v>
      </c>
      <c r="AJ19">
        <v>8</v>
      </c>
      <c r="AK19" s="73">
        <f>D101</f>
        <v>0</v>
      </c>
      <c r="AL19" s="73">
        <f>D102</f>
        <v>0</v>
      </c>
      <c r="AM19" s="73">
        <f>D103</f>
        <v>0</v>
      </c>
      <c r="AN19" s="73">
        <f>D104</f>
        <v>0</v>
      </c>
      <c r="AO19" s="73">
        <f>N104</f>
        <v>0</v>
      </c>
      <c r="AP19" s="73">
        <f>N103</f>
        <v>0</v>
      </c>
      <c r="AQ19" s="73">
        <f>N102</f>
        <v>0</v>
      </c>
      <c r="AR19" s="73">
        <f>N101</f>
        <v>0</v>
      </c>
      <c r="AS19" s="73">
        <f>N100</f>
        <v>0</v>
      </c>
      <c r="AT19" s="73">
        <f>D100</f>
        <v>0</v>
      </c>
      <c r="AU19" s="73">
        <f>D104</f>
        <v>0</v>
      </c>
    </row>
    <row r="20" spans="1:47" ht="18" thickBot="1" x14ac:dyDescent="0.35">
      <c r="A20" s="151"/>
      <c r="B20" s="152"/>
      <c r="C20" s="153"/>
      <c r="D20" s="154"/>
      <c r="E20" s="154"/>
      <c r="F20" s="153"/>
      <c r="G20" s="155"/>
      <c r="H20" s="154"/>
      <c r="I20" s="156"/>
      <c r="J20" s="157"/>
      <c r="K20" s="156"/>
      <c r="L20" s="152"/>
      <c r="M20" s="153"/>
      <c r="N20" s="154"/>
      <c r="O20" s="154"/>
      <c r="P20" s="153"/>
      <c r="Q20" s="155"/>
      <c r="AE20" s="197"/>
      <c r="AF20" s="198"/>
      <c r="AG20" s="197"/>
      <c r="AH20" s="198"/>
      <c r="AJ20">
        <v>9</v>
      </c>
      <c r="AK20" s="73">
        <f>N110</f>
        <v>0</v>
      </c>
      <c r="AL20" s="73">
        <f>N109</f>
        <v>0</v>
      </c>
      <c r="AM20" s="73">
        <f>N108</f>
        <v>0</v>
      </c>
      <c r="AN20" s="73">
        <f>N107</f>
        <v>0</v>
      </c>
      <c r="AO20" s="73">
        <f>D106</f>
        <v>0</v>
      </c>
      <c r="AP20" s="73">
        <f>D107</f>
        <v>0</v>
      </c>
      <c r="AQ20" s="73">
        <f>D108</f>
        <v>0</v>
      </c>
      <c r="AR20" s="73">
        <f>D109</f>
        <v>0</v>
      </c>
      <c r="AS20" s="73">
        <f>D110</f>
        <v>0</v>
      </c>
      <c r="AT20" s="73">
        <f>N106</f>
        <v>0</v>
      </c>
      <c r="AU20" s="73">
        <f>N107</f>
        <v>0</v>
      </c>
    </row>
    <row r="21" spans="1:47" ht="18" thickBot="1" x14ac:dyDescent="0.35">
      <c r="A21" s="143"/>
      <c r="B21" s="144" t="str">
        <f>[1]Spelers!D23</f>
        <v>Gerard Swaanen</v>
      </c>
      <c r="C21" s="145">
        <f>[1]Spelers!F23</f>
        <v>0.26600000000000001</v>
      </c>
      <c r="D21" s="146">
        <v>2</v>
      </c>
      <c r="E21" s="146">
        <v>3</v>
      </c>
      <c r="F21" s="145">
        <f>E21/H21</f>
        <v>0.1</v>
      </c>
      <c r="G21" s="147">
        <f t="shared" si="1"/>
        <v>0.37593984962406013</v>
      </c>
      <c r="H21" s="146">
        <v>30</v>
      </c>
      <c r="I21" s="148">
        <f>IF(E21&gt;0,AE21+AF21,"0")</f>
        <v>0</v>
      </c>
      <c r="J21" s="149" t="s">
        <v>47</v>
      </c>
      <c r="K21" s="148">
        <f>IF(O21&gt;0,AG21+AH21,"0")</f>
        <v>3</v>
      </c>
      <c r="L21" s="144" t="str">
        <f>[1]Spelers!D20</f>
        <v>Cees v Gestel</v>
      </c>
      <c r="M21" s="145">
        <f>[1]Spelers!F20</f>
        <v>0.26600000000000001</v>
      </c>
      <c r="N21" s="146">
        <v>3</v>
      </c>
      <c r="O21" s="146">
        <v>9</v>
      </c>
      <c r="P21" s="145">
        <f>O21/H21</f>
        <v>0.3</v>
      </c>
      <c r="Q21" s="147">
        <f t="shared" si="2"/>
        <v>1.1278195488721803</v>
      </c>
      <c r="AC21" s="196" t="str">
        <f>IF(H21&gt;0,("1"),"0")</f>
        <v>1</v>
      </c>
      <c r="AE21" s="197" t="str">
        <f>IF(G21&gt;Q21,"2",IF(G21=Q21,"1",IF(G21&lt;Q21,"0","")))</f>
        <v>0</v>
      </c>
      <c r="AF21" s="198" t="str">
        <f>IF(F21&gt;=C21,("1"),"0")</f>
        <v>0</v>
      </c>
      <c r="AG21" s="197" t="str">
        <f>IF(Q21&gt;G21,"2",IF(Q21=G21,"1",IF(Q21&lt;G21,"0","")))</f>
        <v>2</v>
      </c>
      <c r="AH21" s="198" t="str">
        <f>IF(P21&gt;=M21,("1"),"0")</f>
        <v>1</v>
      </c>
      <c r="AJ21" s="195" t="s">
        <v>117</v>
      </c>
      <c r="AK21" s="73">
        <f>MAX(AK3:AK20)</f>
        <v>5</v>
      </c>
      <c r="AL21" s="73">
        <f t="shared" ref="AL21:AU21" si="3">MAX(AL3:AL20)</f>
        <v>3</v>
      </c>
      <c r="AM21" s="73">
        <f t="shared" si="3"/>
        <v>8</v>
      </c>
      <c r="AN21" s="73">
        <f t="shared" si="3"/>
        <v>3</v>
      </c>
      <c r="AO21" s="73">
        <f t="shared" si="3"/>
        <v>3</v>
      </c>
      <c r="AP21" s="73">
        <f t="shared" si="3"/>
        <v>5</v>
      </c>
      <c r="AQ21" s="73">
        <f t="shared" si="3"/>
        <v>3</v>
      </c>
      <c r="AR21" s="73">
        <f t="shared" si="3"/>
        <v>3</v>
      </c>
      <c r="AS21" s="73">
        <f t="shared" si="3"/>
        <v>2</v>
      </c>
      <c r="AT21" s="73">
        <f t="shared" si="3"/>
        <v>2</v>
      </c>
      <c r="AU21" s="73">
        <f t="shared" si="3"/>
        <v>3</v>
      </c>
    </row>
    <row r="22" spans="1:47" ht="18" thickBot="1" x14ac:dyDescent="0.35">
      <c r="A22" s="143"/>
      <c r="B22" s="144" t="str">
        <f>[1]Spelers!D21</f>
        <v>Will Kox</v>
      </c>
      <c r="C22" s="145">
        <f>[1]Spelers!F21</f>
        <v>0.26600000000000001</v>
      </c>
      <c r="D22" s="146">
        <v>1</v>
      </c>
      <c r="E22" s="146">
        <v>9</v>
      </c>
      <c r="F22" s="145">
        <f>E22/H22</f>
        <v>0.3</v>
      </c>
      <c r="G22" s="147">
        <f t="shared" si="1"/>
        <v>1.1278195488721803</v>
      </c>
      <c r="H22" s="146">
        <v>30</v>
      </c>
      <c r="I22" s="148">
        <f>IF(E22&gt;0,AE22+AF22,"0")</f>
        <v>1</v>
      </c>
      <c r="J22" s="149" t="s">
        <v>47</v>
      </c>
      <c r="K22" s="148">
        <f>IF(O22&gt;0,AG22+AH22,"0")</f>
        <v>3</v>
      </c>
      <c r="L22" s="144" t="str">
        <f>[1]Spelers!D19</f>
        <v>Fons Fonteijn</v>
      </c>
      <c r="M22" s="145">
        <f>[1]Spelers!F19</f>
        <v>0.3</v>
      </c>
      <c r="N22" s="146">
        <v>3</v>
      </c>
      <c r="O22" s="146">
        <v>14</v>
      </c>
      <c r="P22" s="145">
        <f>O22/H22</f>
        <v>0.46666666666666667</v>
      </c>
      <c r="Q22" s="147">
        <f t="shared" si="2"/>
        <v>1.5555555555555556</v>
      </c>
      <c r="AC22" s="196" t="str">
        <f>IF(H22&gt;0,("1"),"0")</f>
        <v>1</v>
      </c>
      <c r="AE22" s="197" t="str">
        <f>IF(G22&gt;Q22,"2",IF(G22=Q22,"1",IF(G22&lt;Q22,"0","")))</f>
        <v>0</v>
      </c>
      <c r="AF22" s="198" t="str">
        <f>IF(F22&gt;=C22,("1"),"0")</f>
        <v>1</v>
      </c>
      <c r="AG22" s="197" t="str">
        <f>IF(Q22&gt;G22,"2",IF(Q22=G22,"1",IF(Q22&lt;G22,"0","")))</f>
        <v>2</v>
      </c>
      <c r="AH22" s="198" t="str">
        <f>IF(P22&gt;=M22,("1"),"0")</f>
        <v>1</v>
      </c>
    </row>
    <row r="23" spans="1:47" ht="18" thickBot="1" x14ac:dyDescent="0.35">
      <c r="A23" s="143" t="s">
        <v>81</v>
      </c>
      <c r="B23" s="144" t="str">
        <f>[1]Spelers!D22</f>
        <v>Jan Dirkx</v>
      </c>
      <c r="C23" s="145">
        <f>[1]Spelers!F22</f>
        <v>0.26600000000000001</v>
      </c>
      <c r="D23" s="146">
        <v>2</v>
      </c>
      <c r="E23" s="146">
        <v>7</v>
      </c>
      <c r="F23" s="145">
        <f>E23/H23</f>
        <v>0.23333333333333334</v>
      </c>
      <c r="G23" s="147">
        <f t="shared" si="1"/>
        <v>0.8771929824561403</v>
      </c>
      <c r="H23" s="146">
        <v>30</v>
      </c>
      <c r="I23" s="148">
        <f>IF(E23&gt;0,AE23+AF23,"0")</f>
        <v>2</v>
      </c>
      <c r="J23" s="149" t="s">
        <v>47</v>
      </c>
      <c r="K23" s="148">
        <f>IF(O23&gt;0,AG23+AH23,"0")</f>
        <v>0</v>
      </c>
      <c r="L23" s="144" t="str">
        <f>[1]Spelers!D18</f>
        <v>Thijs v d Zanden</v>
      </c>
      <c r="M23" s="145">
        <f>[1]Spelers!F18</f>
        <v>0.3</v>
      </c>
      <c r="N23" s="146">
        <v>1</v>
      </c>
      <c r="O23" s="146">
        <v>7</v>
      </c>
      <c r="P23" s="145">
        <f>O23/H23</f>
        <v>0.23333333333333334</v>
      </c>
      <c r="Q23" s="147">
        <f t="shared" si="2"/>
        <v>0.77777777777777779</v>
      </c>
      <c r="AC23" s="196" t="str">
        <f>IF(H23&gt;0,("1"),"0")</f>
        <v>1</v>
      </c>
      <c r="AE23" s="197" t="str">
        <f>IF(G23&gt;Q23,"2",IF(G23=Q23,"1",IF(G23&lt;Q23,"0","")))</f>
        <v>2</v>
      </c>
      <c r="AF23" s="198" t="str">
        <f>IF(F23&gt;=C23,("1"),"0")</f>
        <v>0</v>
      </c>
      <c r="AG23" s="197" t="str">
        <f>IF(Q23&gt;G23,"2",IF(Q23=G23,"1",IF(Q23&lt;G23,"0","")))</f>
        <v>0</v>
      </c>
      <c r="AH23" s="198" t="str">
        <f>IF(P23&gt;=M23,("1"),"0")</f>
        <v>0</v>
      </c>
    </row>
    <row r="24" spans="1:47" ht="18" thickBot="1" x14ac:dyDescent="0.35">
      <c r="A24" s="143"/>
      <c r="B24" s="144" t="str">
        <f>[1]Spelers!D14</f>
        <v>Kees Dierckx</v>
      </c>
      <c r="C24" s="145">
        <f>[1]Spelers!F14</f>
        <v>0.33300000000000002</v>
      </c>
      <c r="D24" s="146">
        <v>2</v>
      </c>
      <c r="E24" s="146">
        <v>6</v>
      </c>
      <c r="F24" s="145">
        <f>E24/H24</f>
        <v>0.2</v>
      </c>
      <c r="G24" s="147">
        <f t="shared" si="1"/>
        <v>0.60060060060060061</v>
      </c>
      <c r="H24" s="146">
        <v>30</v>
      </c>
      <c r="I24" s="148">
        <f>IF(E24&gt;0,AE24+AF24,"0")</f>
        <v>2</v>
      </c>
      <c r="J24" s="149" t="s">
        <v>47</v>
      </c>
      <c r="K24" s="148">
        <f>IF(O24&gt;0,AG24+AH24,"0")</f>
        <v>0</v>
      </c>
      <c r="L24" s="144" t="str">
        <f>[1]Spelers!D17</f>
        <v>John v Schaijk</v>
      </c>
      <c r="M24" s="145">
        <f>[1]Spelers!F17</f>
        <v>0.3</v>
      </c>
      <c r="N24" s="146">
        <v>1</v>
      </c>
      <c r="O24" s="146">
        <v>2</v>
      </c>
      <c r="P24" s="145">
        <f>O24/H24</f>
        <v>6.6666666666666666E-2</v>
      </c>
      <c r="Q24" s="147">
        <f t="shared" si="2"/>
        <v>0.22222222222222224</v>
      </c>
      <c r="AC24" s="196" t="str">
        <f>IF(H24&gt;0,("1"),"0")</f>
        <v>1</v>
      </c>
      <c r="AE24" s="197" t="str">
        <f>IF(G24&gt;Q24,"2",IF(G24=Q24,"1",IF(G24&lt;Q24,"0","")))</f>
        <v>2</v>
      </c>
      <c r="AF24" s="198" t="str">
        <f>IF(F24&gt;=C24,("1"),"0")</f>
        <v>0</v>
      </c>
      <c r="AG24" s="197" t="str">
        <f>IF(Q24&gt;G24,"2",IF(Q24=G24,"1",IF(Q24&lt;G24,"0","")))</f>
        <v>0</v>
      </c>
      <c r="AH24" s="198" t="str">
        <f>IF(P24&gt;=M24,("1"),"0")</f>
        <v>0</v>
      </c>
    </row>
    <row r="25" spans="1:47" ht="17.399999999999999" x14ac:dyDescent="0.3">
      <c r="A25" s="143"/>
      <c r="B25" s="144" t="str">
        <f>[1]Spelers!D15</f>
        <v>Broer v Gisbergen</v>
      </c>
      <c r="C25" s="145">
        <f>[1]Spelers!F15</f>
        <v>0.33300000000000002</v>
      </c>
      <c r="D25" s="146">
        <v>2</v>
      </c>
      <c r="E25" s="146">
        <v>4</v>
      </c>
      <c r="F25" s="145">
        <f>E25/H25</f>
        <v>0.13333333333333333</v>
      </c>
      <c r="G25" s="147">
        <f t="shared" si="1"/>
        <v>0.40040040040040037</v>
      </c>
      <c r="H25" s="146">
        <v>30</v>
      </c>
      <c r="I25" s="148">
        <f>IF(E25&gt;0,AE25+AF25,"0")</f>
        <v>0</v>
      </c>
      <c r="J25" s="149" t="s">
        <v>47</v>
      </c>
      <c r="K25" s="148">
        <f>IF(O25&gt;0,AG25+AH25,"0")</f>
        <v>2</v>
      </c>
      <c r="L25" s="144" t="str">
        <f>[1]Spelers!D16</f>
        <v>Cor Kemerink</v>
      </c>
      <c r="M25" s="145">
        <f>[1]Spelers!F16</f>
        <v>0.33300000000000002</v>
      </c>
      <c r="N25" s="146">
        <v>2</v>
      </c>
      <c r="O25" s="146">
        <v>9</v>
      </c>
      <c r="P25" s="145">
        <f>O25/H25</f>
        <v>0.3</v>
      </c>
      <c r="Q25" s="147">
        <f t="shared" si="2"/>
        <v>0.9009009009009008</v>
      </c>
      <c r="AC25" s="196" t="str">
        <f>IF(H25&gt;0,("1"),"0")</f>
        <v>1</v>
      </c>
      <c r="AE25" s="197" t="str">
        <f>IF(G25&gt;Q25,"2",IF(G25=Q25,"1",IF(G25&lt;Q25,"0","")))</f>
        <v>0</v>
      </c>
      <c r="AF25" s="198" t="str">
        <f>IF(F25&gt;=C25,("1"),"0")</f>
        <v>0</v>
      </c>
      <c r="AG25" s="197" t="str">
        <f>IF(Q25&gt;G25,"2",IF(Q25=G25,"1",IF(Q25&lt;G25,"0","")))</f>
        <v>2</v>
      </c>
      <c r="AH25" s="198" t="str">
        <f>IF(P25&gt;=M25,("1"),"0")</f>
        <v>0</v>
      </c>
    </row>
    <row r="26" spans="1:47" ht="18" thickBot="1" x14ac:dyDescent="0.35">
      <c r="A26" s="151"/>
      <c r="B26" s="152"/>
      <c r="C26" s="153"/>
      <c r="D26" s="154"/>
      <c r="E26" s="154"/>
      <c r="F26" s="153"/>
      <c r="G26" s="155"/>
      <c r="H26" s="154"/>
      <c r="I26" s="156"/>
      <c r="J26" s="157"/>
      <c r="K26" s="156"/>
      <c r="L26" s="152"/>
      <c r="M26" s="153"/>
      <c r="N26" s="154"/>
      <c r="O26" s="154"/>
      <c r="P26" s="153"/>
      <c r="Q26" s="155"/>
      <c r="AE26" s="197"/>
      <c r="AF26" s="198"/>
      <c r="AG26" s="197"/>
      <c r="AH26" s="198"/>
    </row>
    <row r="27" spans="1:47" ht="18" thickBot="1" x14ac:dyDescent="0.35">
      <c r="A27" s="143"/>
      <c r="B27" s="144" t="str">
        <f>[1]Spelers!D16</f>
        <v>Cor Kemerink</v>
      </c>
      <c r="C27" s="145">
        <f>[1]Spelers!F16</f>
        <v>0.33300000000000002</v>
      </c>
      <c r="D27" s="146">
        <v>8</v>
      </c>
      <c r="E27" s="146">
        <v>14</v>
      </c>
      <c r="F27" s="145">
        <f>E27/H27</f>
        <v>0.46666666666666667</v>
      </c>
      <c r="G27" s="147">
        <f t="shared" si="1"/>
        <v>1.4014014014014013</v>
      </c>
      <c r="H27" s="146">
        <v>30</v>
      </c>
      <c r="I27" s="148">
        <f>IF(E27&gt;0,AE27+AF27,"0")</f>
        <v>3</v>
      </c>
      <c r="J27" s="149" t="s">
        <v>47</v>
      </c>
      <c r="K27" s="148">
        <f>IF(O27&gt;0,AG27+AH27,"0")</f>
        <v>0</v>
      </c>
      <c r="L27" s="144" t="str">
        <f>[1]Spelers!D23</f>
        <v>Gerard Swaanen</v>
      </c>
      <c r="M27" s="145">
        <f>[1]Spelers!F23</f>
        <v>0.26600000000000001</v>
      </c>
      <c r="N27" s="146">
        <v>0</v>
      </c>
      <c r="O27" s="146">
        <v>1</v>
      </c>
      <c r="P27" s="145">
        <f>O27/H27</f>
        <v>3.3333333333333333E-2</v>
      </c>
      <c r="Q27" s="147">
        <f t="shared" si="2"/>
        <v>0.12531328320802004</v>
      </c>
      <c r="AC27" s="196" t="str">
        <f>IF(H27&gt;0,("1"),"0")</f>
        <v>1</v>
      </c>
      <c r="AE27" s="197" t="str">
        <f>IF(G27&gt;Q27,"2",IF(G27=Q27,"1",IF(G27&lt;Q27,"0","")))</f>
        <v>2</v>
      </c>
      <c r="AF27" s="198" t="str">
        <f>IF(F27&gt;=C27,("1"),"0")</f>
        <v>1</v>
      </c>
      <c r="AG27" s="197" t="str">
        <f>IF(Q27&gt;G27,"2",IF(Q27=G27,"1",IF(Q27&lt;G27,"0","")))</f>
        <v>0</v>
      </c>
      <c r="AH27" s="198" t="str">
        <f>IF(P27&gt;=M27,("1"),"0")</f>
        <v>0</v>
      </c>
    </row>
    <row r="28" spans="1:47" ht="18" thickBot="1" x14ac:dyDescent="0.35">
      <c r="A28" s="143"/>
      <c r="B28" s="144" t="str">
        <f>[1]Spelers!D17</f>
        <v>John v Schaijk</v>
      </c>
      <c r="C28" s="145">
        <f>[1]Spelers!F17</f>
        <v>0.3</v>
      </c>
      <c r="D28" s="146">
        <v>1</v>
      </c>
      <c r="E28" s="146">
        <v>5</v>
      </c>
      <c r="F28" s="145">
        <f>E28/H28</f>
        <v>0.16666666666666666</v>
      </c>
      <c r="G28" s="147">
        <f t="shared" si="1"/>
        <v>0.55555555555555558</v>
      </c>
      <c r="H28" s="146">
        <v>30</v>
      </c>
      <c r="I28" s="148">
        <f>IF(E28&gt;0,AE28+AF28,"0")</f>
        <v>0</v>
      </c>
      <c r="J28" s="149" t="s">
        <v>47</v>
      </c>
      <c r="K28" s="148">
        <f>IF(O28&gt;0,AG28+AH28,"0")</f>
        <v>3</v>
      </c>
      <c r="L28" s="144" t="str">
        <f>[1]Spelers!D15</f>
        <v>Broer v Gisbergen</v>
      </c>
      <c r="M28" s="145">
        <f>[1]Spelers!F15</f>
        <v>0.33300000000000002</v>
      </c>
      <c r="N28" s="146">
        <v>2</v>
      </c>
      <c r="O28" s="146">
        <v>10</v>
      </c>
      <c r="P28" s="145">
        <f>O28/H28</f>
        <v>0.33333333333333331</v>
      </c>
      <c r="Q28" s="147">
        <f t="shared" si="2"/>
        <v>1.0010010010010009</v>
      </c>
      <c r="AC28" s="196" t="str">
        <f>IF(H28&gt;0,("1"),"0")</f>
        <v>1</v>
      </c>
      <c r="AE28" s="197" t="str">
        <f>IF(G28&gt;Q28,"2",IF(G28=Q28,"1",IF(G28&lt;Q28,"0","")))</f>
        <v>0</v>
      </c>
      <c r="AF28" s="198" t="str">
        <f>IF(F28&gt;=C28,("1"),"0")</f>
        <v>0</v>
      </c>
      <c r="AG28" s="197" t="str">
        <f>IF(Q28&gt;G28,"2",IF(Q28=G28,"1",IF(Q28&lt;G28,"0","")))</f>
        <v>2</v>
      </c>
      <c r="AH28" s="198" t="str">
        <f>IF(P28&gt;=M28,("1"),"0")</f>
        <v>1</v>
      </c>
    </row>
    <row r="29" spans="1:47" ht="18" thickBot="1" x14ac:dyDescent="0.35">
      <c r="A29" s="143" t="s">
        <v>82</v>
      </c>
      <c r="B29" s="144" t="str">
        <f>[1]Spelers!D18</f>
        <v>Thijs v d Zanden</v>
      </c>
      <c r="C29" s="145">
        <f>[1]Spelers!F18</f>
        <v>0.3</v>
      </c>
      <c r="D29" s="146">
        <v>3</v>
      </c>
      <c r="E29" s="146">
        <v>10</v>
      </c>
      <c r="F29" s="145">
        <f>E29/H29</f>
        <v>0.33333333333333331</v>
      </c>
      <c r="G29" s="147">
        <f t="shared" si="1"/>
        <v>1.1111111111111112</v>
      </c>
      <c r="H29" s="146">
        <v>30</v>
      </c>
      <c r="I29" s="148">
        <f>IF(E29&gt;0,AE29+AF29,"0")</f>
        <v>1</v>
      </c>
      <c r="J29" s="149" t="s">
        <v>47</v>
      </c>
      <c r="K29" s="148">
        <f>IF(O29&gt;0,AG29+AH29,"0")</f>
        <v>3</v>
      </c>
      <c r="L29" s="144" t="str">
        <f>[1]Spelers!D14</f>
        <v>Kees Dierckx</v>
      </c>
      <c r="M29" s="145">
        <f>[1]Spelers!F14</f>
        <v>0.33300000000000002</v>
      </c>
      <c r="N29" s="146">
        <v>2</v>
      </c>
      <c r="O29" s="146">
        <v>13</v>
      </c>
      <c r="P29" s="145">
        <f>O29/H29</f>
        <v>0.43333333333333335</v>
      </c>
      <c r="Q29" s="147">
        <f t="shared" si="2"/>
        <v>1.3013013013013013</v>
      </c>
      <c r="AC29" s="196" t="str">
        <f>IF(H29&gt;0,("1"),"0")</f>
        <v>1</v>
      </c>
      <c r="AE29" s="197" t="str">
        <f>IF(G29&gt;Q29,"2",IF(G29=Q29,"1",IF(G29&lt;Q29,"0","")))</f>
        <v>0</v>
      </c>
      <c r="AF29" s="198" t="str">
        <f>IF(F29&gt;=C29,("1"),"0")</f>
        <v>1</v>
      </c>
      <c r="AG29" s="197" t="str">
        <f>IF(Q29&gt;G29,"2",IF(Q29=G29,"1",IF(Q29&lt;G29,"0","")))</f>
        <v>2</v>
      </c>
      <c r="AH29" s="198" t="str">
        <f>IF(P29&gt;=M29,("1"),"0")</f>
        <v>1</v>
      </c>
    </row>
    <row r="30" spans="1:47" ht="18" thickBot="1" x14ac:dyDescent="0.35">
      <c r="A30" s="143"/>
      <c r="B30" s="144" t="str">
        <f>[1]Spelers!D19</f>
        <v>Fons Fonteijn</v>
      </c>
      <c r="C30" s="145">
        <f>[1]Spelers!F19</f>
        <v>0.3</v>
      </c>
      <c r="D30" s="146">
        <v>4</v>
      </c>
      <c r="E30" s="146">
        <v>10</v>
      </c>
      <c r="F30" s="145">
        <f>E30/H30</f>
        <v>0.33333333333333331</v>
      </c>
      <c r="G30" s="147">
        <f t="shared" si="1"/>
        <v>1.1111111111111112</v>
      </c>
      <c r="H30" s="146">
        <v>30</v>
      </c>
      <c r="I30" s="148">
        <f>IF(E30&gt;0,AE30+AF30,"0")</f>
        <v>3</v>
      </c>
      <c r="J30" s="149" t="s">
        <v>47</v>
      </c>
      <c r="K30" s="148">
        <f>IF(O30&gt;0,AG30+AH30,"0")</f>
        <v>0</v>
      </c>
      <c r="L30" s="144" t="str">
        <f>[1]Spelers!D22</f>
        <v>Jan Dirkx</v>
      </c>
      <c r="M30" s="145">
        <f>[1]Spelers!F22</f>
        <v>0.26600000000000001</v>
      </c>
      <c r="N30" s="146">
        <v>2</v>
      </c>
      <c r="O30" s="146">
        <v>7</v>
      </c>
      <c r="P30" s="145">
        <f>O30/H30</f>
        <v>0.23333333333333334</v>
      </c>
      <c r="Q30" s="147">
        <f t="shared" si="2"/>
        <v>0.8771929824561403</v>
      </c>
      <c r="AC30" s="196" t="str">
        <f>IF(H30&gt;0,("1"),"0")</f>
        <v>1</v>
      </c>
      <c r="AE30" s="197" t="str">
        <f>IF(G30&gt;Q30,"2",IF(G30=Q30,"1",IF(G30&lt;Q30,"0","")))</f>
        <v>2</v>
      </c>
      <c r="AF30" s="198" t="str">
        <f>IF(F30&gt;=C30,("1"),"0")</f>
        <v>1</v>
      </c>
      <c r="AG30" s="197" t="str">
        <f>IF(Q30&gt;G30,"2",IF(Q30=G30,"1",IF(Q30&lt;G30,"0","")))</f>
        <v>0</v>
      </c>
      <c r="AH30" s="198" t="str">
        <f>IF(P30&gt;=M30,("1"),"0")</f>
        <v>0</v>
      </c>
    </row>
    <row r="31" spans="1:47" ht="17.399999999999999" x14ac:dyDescent="0.3">
      <c r="A31" s="143"/>
      <c r="B31" s="144" t="str">
        <f>[1]Spelers!D20</f>
        <v>Cees v Gestel</v>
      </c>
      <c r="C31" s="145">
        <f>[1]Spelers!F20</f>
        <v>0.26600000000000001</v>
      </c>
      <c r="D31" s="146">
        <v>1</v>
      </c>
      <c r="E31" s="146">
        <v>2</v>
      </c>
      <c r="F31" s="145">
        <f>E31/H31</f>
        <v>6.6666666666666666E-2</v>
      </c>
      <c r="G31" s="147">
        <f t="shared" si="1"/>
        <v>0.25062656641604009</v>
      </c>
      <c r="H31" s="146">
        <v>30</v>
      </c>
      <c r="I31" s="148">
        <f>IF(E31&gt;0,AE31+AF31,"0")</f>
        <v>0</v>
      </c>
      <c r="J31" s="149" t="s">
        <v>47</v>
      </c>
      <c r="K31" s="148">
        <f>IF(O31&gt;0,AG31+AH31,"0")</f>
        <v>3</v>
      </c>
      <c r="L31" s="144" t="str">
        <f>[1]Spelers!D21</f>
        <v>Will Kox</v>
      </c>
      <c r="M31" s="145">
        <f>[1]Spelers!F21</f>
        <v>0.26600000000000001</v>
      </c>
      <c r="N31" s="146">
        <v>2</v>
      </c>
      <c r="O31" s="146">
        <v>8</v>
      </c>
      <c r="P31" s="145">
        <f>O31/H31</f>
        <v>0.26666666666666666</v>
      </c>
      <c r="Q31" s="147">
        <f t="shared" si="2"/>
        <v>1.0025062656641603</v>
      </c>
      <c r="AC31" s="196" t="str">
        <f>IF(H31&gt;0,("1"),"0")</f>
        <v>1</v>
      </c>
      <c r="AE31" s="197" t="str">
        <f>IF(G31&gt;Q31,"2",IF(G31=Q31,"1",IF(G31&lt;Q31,"0","")))</f>
        <v>0</v>
      </c>
      <c r="AF31" s="198" t="str">
        <f>IF(F31&gt;=C31,("1"),"0")</f>
        <v>0</v>
      </c>
      <c r="AG31" s="197" t="str">
        <f>IF(Q31&gt;G31,"2",IF(Q31=G31,"1",IF(Q31&lt;G31,"0","")))</f>
        <v>2</v>
      </c>
      <c r="AH31" s="198" t="str">
        <f>IF(P31&gt;=M31,("1"),"0")</f>
        <v>1</v>
      </c>
    </row>
    <row r="32" spans="1:47" ht="18" thickBot="1" x14ac:dyDescent="0.35">
      <c r="A32" s="151"/>
      <c r="B32" s="152"/>
      <c r="C32" s="153"/>
      <c r="D32" s="154"/>
      <c r="E32" s="154"/>
      <c r="F32" s="153"/>
      <c r="G32" s="155"/>
      <c r="H32" s="154"/>
      <c r="I32" s="156"/>
      <c r="J32" s="157"/>
      <c r="K32" s="156"/>
      <c r="L32" s="152"/>
      <c r="M32" s="153"/>
      <c r="N32" s="154"/>
      <c r="O32" s="154"/>
      <c r="P32" s="153"/>
      <c r="Q32" s="155"/>
      <c r="AE32" s="197"/>
      <c r="AF32" s="198"/>
      <c r="AG32" s="197"/>
      <c r="AH32" s="198"/>
    </row>
    <row r="33" spans="1:34" ht="18" thickBot="1" x14ac:dyDescent="0.35">
      <c r="A33" s="143"/>
      <c r="B33" s="144" t="str">
        <f>[1]Spelers!D23</f>
        <v>Gerard Swaanen</v>
      </c>
      <c r="C33" s="145">
        <f>[1]Spelers!F23</f>
        <v>0.26600000000000001</v>
      </c>
      <c r="D33" s="146">
        <v>1</v>
      </c>
      <c r="E33" s="146">
        <v>2</v>
      </c>
      <c r="F33" s="145">
        <f t="shared" ref="F33:F43" si="4">E33/H33</f>
        <v>6.6666666666666666E-2</v>
      </c>
      <c r="G33" s="147">
        <f t="shared" si="1"/>
        <v>0.25062656641604009</v>
      </c>
      <c r="H33" s="146">
        <v>30</v>
      </c>
      <c r="I33" s="148">
        <f>IF(E33&gt;0,AE33+AF33,"0")</f>
        <v>0</v>
      </c>
      <c r="J33" s="149" t="s">
        <v>47</v>
      </c>
      <c r="K33" s="148">
        <f>IF(O33&gt;0,AG33+AH33,"0")</f>
        <v>2</v>
      </c>
      <c r="L33" s="144" t="str">
        <f>[1]Spelers!D21</f>
        <v>Will Kox</v>
      </c>
      <c r="M33" s="145">
        <f>[1]Spelers!F21</f>
        <v>0.26600000000000001</v>
      </c>
      <c r="N33" s="146">
        <v>1</v>
      </c>
      <c r="O33" s="146">
        <v>4</v>
      </c>
      <c r="P33" s="145">
        <f t="shared" ref="P33:P43" si="5">O33/H33</f>
        <v>0.13333333333333333</v>
      </c>
      <c r="Q33" s="147">
        <f t="shared" si="2"/>
        <v>0.50125313283208017</v>
      </c>
      <c r="AC33" s="196" t="str">
        <f>IF(H33&gt;0,("1"),"0")</f>
        <v>1</v>
      </c>
      <c r="AE33" s="197" t="str">
        <f>IF(G33&gt;Q33,"2",IF(G33=Q33,"1",IF(G33&lt;Q33,"0","")))</f>
        <v>0</v>
      </c>
      <c r="AF33" s="198" t="str">
        <f>IF(F33&gt;=C33,("1"),"0")</f>
        <v>0</v>
      </c>
      <c r="AG33" s="197" t="str">
        <f>IF(Q33&gt;G33,"2",IF(Q33=G33,"1",IF(Q33&lt;G33,"0","")))</f>
        <v>2</v>
      </c>
      <c r="AH33" s="198" t="str">
        <f>IF(P33&gt;=M33,("1"),"0")</f>
        <v>0</v>
      </c>
    </row>
    <row r="34" spans="1:34" ht="18" thickBot="1" x14ac:dyDescent="0.35">
      <c r="A34" s="143"/>
      <c r="B34" s="144" t="str">
        <f>[1]Spelers!D22</f>
        <v>Jan Dirkx</v>
      </c>
      <c r="C34" s="145">
        <f>[1]Spelers!F22</f>
        <v>0.26600000000000001</v>
      </c>
      <c r="D34" s="146">
        <v>2</v>
      </c>
      <c r="E34" s="146">
        <v>15</v>
      </c>
      <c r="F34" s="145">
        <f t="shared" si="4"/>
        <v>0.5</v>
      </c>
      <c r="G34" s="147">
        <f t="shared" si="1"/>
        <v>1.8796992481203008</v>
      </c>
      <c r="H34" s="146">
        <v>30</v>
      </c>
      <c r="I34" s="148">
        <f>IF(E34&gt;0,AE34+AF34,"0")</f>
        <v>3</v>
      </c>
      <c r="J34" s="149" t="s">
        <v>47</v>
      </c>
      <c r="K34" s="148">
        <f>IF(O34&gt;0,AG34+AH34,"0")</f>
        <v>0</v>
      </c>
      <c r="L34" s="144" t="str">
        <f>[1]Spelers!D20</f>
        <v>Cees v Gestel</v>
      </c>
      <c r="M34" s="145">
        <f>[1]Spelers!F20</f>
        <v>0.26600000000000001</v>
      </c>
      <c r="N34" s="146">
        <v>1</v>
      </c>
      <c r="O34" s="146">
        <v>4</v>
      </c>
      <c r="P34" s="145">
        <f t="shared" si="5"/>
        <v>0.13333333333333333</v>
      </c>
      <c r="Q34" s="147">
        <f t="shared" si="2"/>
        <v>0.50125313283208017</v>
      </c>
      <c r="AC34" s="196" t="str">
        <f>IF(H34&gt;0,("1"),"0")</f>
        <v>1</v>
      </c>
      <c r="AE34" s="197" t="str">
        <f>IF(G34&gt;Q34,"2",IF(G34=Q34,"1",IF(G34&lt;Q34,"0","")))</f>
        <v>2</v>
      </c>
      <c r="AF34" s="198" t="str">
        <f>IF(F34&gt;=C34,("1"),"0")</f>
        <v>1</v>
      </c>
      <c r="AG34" s="197" t="str">
        <f>IF(Q34&gt;G34,"2",IF(Q34=G34,"1",IF(Q34&lt;G34,"0","")))</f>
        <v>0</v>
      </c>
      <c r="AH34" s="198" t="str">
        <f>IF(P34&gt;=M34,("1"),"0")</f>
        <v>0</v>
      </c>
    </row>
    <row r="35" spans="1:34" ht="18" thickBot="1" x14ac:dyDescent="0.35">
      <c r="A35" s="143" t="s">
        <v>83</v>
      </c>
      <c r="B35" s="144" t="str">
        <f>[1]Spelers!D14</f>
        <v>Kees Dierckx</v>
      </c>
      <c r="C35" s="145">
        <f>[1]Spelers!F14</f>
        <v>0.33300000000000002</v>
      </c>
      <c r="D35" s="146">
        <v>3</v>
      </c>
      <c r="E35" s="146">
        <v>7</v>
      </c>
      <c r="F35" s="145">
        <f t="shared" si="4"/>
        <v>0.23333333333333334</v>
      </c>
      <c r="G35" s="147">
        <f t="shared" si="1"/>
        <v>0.70070070070070067</v>
      </c>
      <c r="H35" s="146">
        <v>30</v>
      </c>
      <c r="I35" s="148">
        <f>IF(E35&gt;0,AE35+AF35,"0")</f>
        <v>2</v>
      </c>
      <c r="J35" s="149" t="s">
        <v>47</v>
      </c>
      <c r="K35" s="148">
        <f>IF(O35&gt;0,AG35+AH35,"0")</f>
        <v>0</v>
      </c>
      <c r="L35" s="144" t="str">
        <f>[1]Spelers!D19</f>
        <v>Fons Fonteijn</v>
      </c>
      <c r="M35" s="145">
        <f>[1]Spelers!F19</f>
        <v>0.3</v>
      </c>
      <c r="N35" s="146">
        <v>1</v>
      </c>
      <c r="O35" s="146">
        <v>6</v>
      </c>
      <c r="P35" s="145">
        <f t="shared" si="5"/>
        <v>0.2</v>
      </c>
      <c r="Q35" s="147">
        <f t="shared" si="2"/>
        <v>0.66666666666666674</v>
      </c>
      <c r="AC35" s="196" t="str">
        <f>IF(H35&gt;0,("1"),"0")</f>
        <v>1</v>
      </c>
      <c r="AE35" s="197" t="str">
        <f>IF(G35&gt;Q35,"2",IF(G35=Q35,"1",IF(G35&lt;Q35,"0","")))</f>
        <v>2</v>
      </c>
      <c r="AF35" s="198" t="str">
        <f>IF(F35&gt;=C35,("1"),"0")</f>
        <v>0</v>
      </c>
      <c r="AG35" s="197" t="str">
        <f>IF(Q35&gt;G35,"2",IF(Q35=G35,"1",IF(Q35&lt;G35,"0","")))</f>
        <v>0</v>
      </c>
      <c r="AH35" s="198" t="str">
        <f>IF(P35&gt;=M35,("1"),"0")</f>
        <v>0</v>
      </c>
    </row>
    <row r="36" spans="1:34" ht="18" thickBot="1" x14ac:dyDescent="0.35">
      <c r="A36" s="143"/>
      <c r="B36" s="144" t="str">
        <f>[1]Spelers!D15</f>
        <v>Broer v Gisbergen</v>
      </c>
      <c r="C36" s="145">
        <f>[1]Spelers!F15</f>
        <v>0.33300000000000002</v>
      </c>
      <c r="D36" s="146">
        <v>2</v>
      </c>
      <c r="E36" s="146">
        <v>7</v>
      </c>
      <c r="F36" s="145">
        <f t="shared" si="4"/>
        <v>0.23333333333333334</v>
      </c>
      <c r="G36" s="147">
        <f t="shared" si="1"/>
        <v>0.70070070070070067</v>
      </c>
      <c r="H36" s="146">
        <v>30</v>
      </c>
      <c r="I36" s="148">
        <f>IF(E36&gt;0,AE36+AF36,"0")</f>
        <v>2</v>
      </c>
      <c r="J36" s="149" t="s">
        <v>47</v>
      </c>
      <c r="K36" s="148">
        <f>IF(O36&gt;0,AG36+AH36,"0")</f>
        <v>0</v>
      </c>
      <c r="L36" s="144" t="str">
        <f>[1]Spelers!D18</f>
        <v>Thijs v d Zanden</v>
      </c>
      <c r="M36" s="145">
        <f>[1]Spelers!F18</f>
        <v>0.3</v>
      </c>
      <c r="N36" s="146">
        <v>3</v>
      </c>
      <c r="O36" s="146">
        <v>6</v>
      </c>
      <c r="P36" s="145">
        <f t="shared" si="5"/>
        <v>0.2</v>
      </c>
      <c r="Q36" s="147">
        <f t="shared" si="2"/>
        <v>0.66666666666666674</v>
      </c>
      <c r="AC36" s="196" t="str">
        <f>IF(H36&gt;0,("1"),"0")</f>
        <v>1</v>
      </c>
      <c r="AE36" s="197" t="str">
        <f>IF(G36&gt;Q36,"2",IF(G36=Q36,"1",IF(G36&lt;Q36,"0","")))</f>
        <v>2</v>
      </c>
      <c r="AF36" s="198" t="str">
        <f>IF(F36&gt;=C36,("1"),"0")</f>
        <v>0</v>
      </c>
      <c r="AG36" s="197" t="str">
        <f>IF(Q36&gt;G36,"2",IF(Q36=G36,"1",IF(Q36&lt;G36,"0","")))</f>
        <v>0</v>
      </c>
      <c r="AH36" s="198" t="str">
        <f>IF(P36&gt;=M36,("1"),"0")</f>
        <v>0</v>
      </c>
    </row>
    <row r="37" spans="1:34" ht="17.399999999999999" x14ac:dyDescent="0.3">
      <c r="A37" s="143"/>
      <c r="B37" s="144" t="str">
        <f>[1]Spelers!D16</f>
        <v>Cor Kemerink</v>
      </c>
      <c r="C37" s="145">
        <f>[1]Spelers!F16</f>
        <v>0.33300000000000002</v>
      </c>
      <c r="D37" s="146">
        <v>3</v>
      </c>
      <c r="E37" s="146">
        <v>14</v>
      </c>
      <c r="F37" s="145">
        <f t="shared" si="4"/>
        <v>0.46666666666666667</v>
      </c>
      <c r="G37" s="147">
        <f t="shared" si="1"/>
        <v>1.4014014014014013</v>
      </c>
      <c r="H37" s="146">
        <v>30</v>
      </c>
      <c r="I37" s="148">
        <f>IF(E37&gt;0,AE37+AF37,"0")</f>
        <v>3</v>
      </c>
      <c r="J37" s="149" t="s">
        <v>47</v>
      </c>
      <c r="K37" s="148">
        <f>IF(O37&gt;0,AG37+AH37,"0")</f>
        <v>0</v>
      </c>
      <c r="L37" s="144" t="str">
        <f>[1]Spelers!D17</f>
        <v>John v Schaijk</v>
      </c>
      <c r="M37" s="145">
        <f>[1]Spelers!F17</f>
        <v>0.3</v>
      </c>
      <c r="N37" s="146">
        <v>1</v>
      </c>
      <c r="O37" s="146">
        <v>1</v>
      </c>
      <c r="P37" s="145">
        <f t="shared" si="5"/>
        <v>3.3333333333333333E-2</v>
      </c>
      <c r="Q37" s="147">
        <f t="shared" si="2"/>
        <v>0.11111111111111112</v>
      </c>
      <c r="AC37" s="196" t="str">
        <f>IF(H37&gt;0,("1"),"0")</f>
        <v>1</v>
      </c>
      <c r="AE37" s="197" t="str">
        <f>IF(G37&gt;Q37,"2",IF(G37=Q37,"1",IF(G37&lt;Q37,"0","")))</f>
        <v>2</v>
      </c>
      <c r="AF37" s="198" t="str">
        <f>IF(F37&gt;=C37,("1"),"0")</f>
        <v>1</v>
      </c>
      <c r="AG37" s="197" t="str">
        <f>IF(Q37&gt;G37,"2",IF(Q37=G37,"1",IF(Q37&lt;G37,"0","")))</f>
        <v>0</v>
      </c>
      <c r="AH37" s="198" t="str">
        <f>IF(P37&gt;=M37,("1"),"0")</f>
        <v>0</v>
      </c>
    </row>
    <row r="38" spans="1:34" ht="18" thickBot="1" x14ac:dyDescent="0.35">
      <c r="A38" s="151"/>
      <c r="B38" s="152"/>
      <c r="C38" s="153"/>
      <c r="D38" s="154"/>
      <c r="E38" s="154"/>
      <c r="F38" s="153"/>
      <c r="G38" s="155"/>
      <c r="H38" s="154"/>
      <c r="I38" s="156"/>
      <c r="J38" s="157"/>
      <c r="K38" s="156"/>
      <c r="L38" s="152"/>
      <c r="M38" s="153"/>
      <c r="N38" s="154"/>
      <c r="O38" s="154"/>
      <c r="P38" s="153"/>
      <c r="Q38" s="155"/>
      <c r="AE38" s="197"/>
      <c r="AF38" s="198"/>
      <c r="AG38" s="197"/>
      <c r="AH38" s="198"/>
    </row>
    <row r="39" spans="1:34" ht="18" thickBot="1" x14ac:dyDescent="0.35">
      <c r="A39" s="143"/>
      <c r="B39" s="144" t="str">
        <f>[1]Spelers!D17</f>
        <v>John v Schaijk</v>
      </c>
      <c r="C39" s="145">
        <f>[1]Spelers!F17</f>
        <v>0.3</v>
      </c>
      <c r="D39" s="146">
        <v>1</v>
      </c>
      <c r="E39" s="146">
        <v>4</v>
      </c>
      <c r="F39" s="145">
        <f t="shared" si="4"/>
        <v>0.13333333333333333</v>
      </c>
      <c r="G39" s="147">
        <f t="shared" si="1"/>
        <v>0.44444444444444448</v>
      </c>
      <c r="H39" s="146">
        <v>30</v>
      </c>
      <c r="I39" s="148">
        <f>IF(E39&gt;0,AE39+AF39,"0")</f>
        <v>2</v>
      </c>
      <c r="J39" s="149" t="s">
        <v>47</v>
      </c>
      <c r="K39" s="148">
        <f>IF(O39&gt;0,AG39+AH39,"0")</f>
        <v>0</v>
      </c>
      <c r="L39" s="144" t="str">
        <f>[1]Spelers!D23</f>
        <v>Gerard Swaanen</v>
      </c>
      <c r="M39" s="145">
        <f>[1]Spelers!F23</f>
        <v>0.26600000000000001</v>
      </c>
      <c r="N39" s="146">
        <v>1</v>
      </c>
      <c r="O39" s="146">
        <v>1</v>
      </c>
      <c r="P39" s="145">
        <f t="shared" si="5"/>
        <v>3.3333333333333333E-2</v>
      </c>
      <c r="Q39" s="147">
        <f t="shared" si="2"/>
        <v>0.12531328320802004</v>
      </c>
      <c r="AC39" s="196" t="str">
        <f>IF(H39&gt;0,("1"),"0")</f>
        <v>1</v>
      </c>
      <c r="AE39" s="197" t="str">
        <f>IF(G39&gt;Q39,"2",IF(G39=Q39,"1",IF(G39&lt;Q39,"0","")))</f>
        <v>2</v>
      </c>
      <c r="AF39" s="198" t="str">
        <f>IF(F39&gt;=C39,("1"),"0")</f>
        <v>0</v>
      </c>
      <c r="AG39" s="197" t="str">
        <f>IF(Q39&gt;G39,"2",IF(Q39=G39,"1",IF(Q39&lt;G39,"0","")))</f>
        <v>0</v>
      </c>
      <c r="AH39" s="198" t="str">
        <f>IF(P39&gt;=M39,("1"),"0")</f>
        <v>0</v>
      </c>
    </row>
    <row r="40" spans="1:34" ht="18" thickBot="1" x14ac:dyDescent="0.35">
      <c r="A40" s="143"/>
      <c r="B40" s="144" t="str">
        <f>[1]Spelers!D18</f>
        <v>Thijs v d Zanden</v>
      </c>
      <c r="C40" s="145">
        <f>[1]Spelers!F18</f>
        <v>0.3</v>
      </c>
      <c r="D40" s="146">
        <v>2</v>
      </c>
      <c r="E40" s="146">
        <v>12</v>
      </c>
      <c r="F40" s="145">
        <f t="shared" si="4"/>
        <v>0.4</v>
      </c>
      <c r="G40" s="147">
        <f t="shared" si="1"/>
        <v>1.3333333333333335</v>
      </c>
      <c r="H40" s="146">
        <v>30</v>
      </c>
      <c r="I40" s="148">
        <f>IF(E40&gt;0,AE40+AF40,"0")</f>
        <v>1</v>
      </c>
      <c r="J40" s="149" t="s">
        <v>47</v>
      </c>
      <c r="K40" s="148">
        <f>IF(O40&gt;0,AG40+AH40,"0")</f>
        <v>3</v>
      </c>
      <c r="L40" s="144" t="str">
        <f>[1]Spelers!D16</f>
        <v>Cor Kemerink</v>
      </c>
      <c r="M40" s="145">
        <f>[1]Spelers!F16</f>
        <v>0.33300000000000002</v>
      </c>
      <c r="N40" s="146">
        <v>3</v>
      </c>
      <c r="O40" s="146">
        <v>16</v>
      </c>
      <c r="P40" s="145">
        <f t="shared" si="5"/>
        <v>0.53333333333333333</v>
      </c>
      <c r="Q40" s="147">
        <f t="shared" si="2"/>
        <v>1.6016016016016015</v>
      </c>
      <c r="AC40" s="196" t="str">
        <f>IF(H40&gt;0,("1"),"0")</f>
        <v>1</v>
      </c>
      <c r="AE40" s="197" t="str">
        <f>IF(G40&gt;Q40,"2",IF(G40=Q40,"1",IF(G40&lt;Q40,"0","")))</f>
        <v>0</v>
      </c>
      <c r="AF40" s="198" t="str">
        <f>IF(F40&gt;=C40,("1"),"0")</f>
        <v>1</v>
      </c>
      <c r="AG40" s="197" t="str">
        <f>IF(Q40&gt;G40,"2",IF(Q40=G40,"1",IF(Q40&lt;G40,"0","")))</f>
        <v>2</v>
      </c>
      <c r="AH40" s="198" t="str">
        <f>IF(P40&gt;=M40,("1"),"0")</f>
        <v>1</v>
      </c>
    </row>
    <row r="41" spans="1:34" ht="18" thickBot="1" x14ac:dyDescent="0.35">
      <c r="A41" s="143" t="s">
        <v>84</v>
      </c>
      <c r="B41" s="144" t="str">
        <f>[1]Spelers!D19</f>
        <v>Fons Fonteijn</v>
      </c>
      <c r="C41" s="145">
        <f>[1]Spelers!F19</f>
        <v>0.3</v>
      </c>
      <c r="D41" s="146">
        <v>2</v>
      </c>
      <c r="E41" s="146">
        <v>9</v>
      </c>
      <c r="F41" s="145">
        <f t="shared" si="4"/>
        <v>0.3</v>
      </c>
      <c r="G41" s="147">
        <f t="shared" si="1"/>
        <v>1</v>
      </c>
      <c r="H41" s="146">
        <v>30</v>
      </c>
      <c r="I41" s="148">
        <f>IF(E41&gt;0,AE41+AF41,"0")</f>
        <v>3</v>
      </c>
      <c r="J41" s="149" t="s">
        <v>47</v>
      </c>
      <c r="K41" s="148">
        <f>IF(O41&gt;0,AG41+AH41,"0")</f>
        <v>0</v>
      </c>
      <c r="L41" s="144" t="str">
        <f>[1]Spelers!D15</f>
        <v>Broer v Gisbergen</v>
      </c>
      <c r="M41" s="145">
        <f>[1]Spelers!F15</f>
        <v>0.33300000000000002</v>
      </c>
      <c r="N41" s="146">
        <v>1</v>
      </c>
      <c r="O41" s="146">
        <v>3</v>
      </c>
      <c r="P41" s="145">
        <f t="shared" si="5"/>
        <v>0.1</v>
      </c>
      <c r="Q41" s="147">
        <f t="shared" si="2"/>
        <v>0.3003003003003003</v>
      </c>
      <c r="AC41" s="196" t="str">
        <f>IF(H41&gt;0,("1"),"0")</f>
        <v>1</v>
      </c>
      <c r="AE41" s="197" t="str">
        <f>IF(G41&gt;Q41,"2",IF(G41=Q41,"1",IF(G41&lt;Q41,"0","")))</f>
        <v>2</v>
      </c>
      <c r="AF41" s="198" t="str">
        <f>IF(F41&gt;=C41,("1"),"0")</f>
        <v>1</v>
      </c>
      <c r="AG41" s="197" t="str">
        <f>IF(Q41&gt;G41,"2",IF(Q41=G41,"1",IF(Q41&lt;G41,"0","")))</f>
        <v>0</v>
      </c>
      <c r="AH41" s="198" t="str">
        <f>IF(P41&gt;=M41,("1"),"0")</f>
        <v>0</v>
      </c>
    </row>
    <row r="42" spans="1:34" ht="18" thickBot="1" x14ac:dyDescent="0.35">
      <c r="A42" s="143"/>
      <c r="B42" s="144" t="str">
        <f>[1]Spelers!D20</f>
        <v>Cees v Gestel</v>
      </c>
      <c r="C42" s="145">
        <f>[1]Spelers!F20</f>
        <v>0.26600000000000001</v>
      </c>
      <c r="D42" s="146">
        <v>2</v>
      </c>
      <c r="E42" s="146">
        <v>4</v>
      </c>
      <c r="F42" s="145">
        <f t="shared" si="4"/>
        <v>0.13333333333333333</v>
      </c>
      <c r="G42" s="147">
        <f t="shared" si="1"/>
        <v>0.50125313283208017</v>
      </c>
      <c r="H42" s="146">
        <v>30</v>
      </c>
      <c r="I42" s="148">
        <f>IF(E42&gt;0,AE42+AF42,"0")</f>
        <v>0</v>
      </c>
      <c r="J42" s="149" t="s">
        <v>47</v>
      </c>
      <c r="K42" s="148">
        <f>IF(O42&gt;0,AG42+AH42,"0")</f>
        <v>3</v>
      </c>
      <c r="L42" s="144" t="str">
        <f>[1]Spelers!D14</f>
        <v>Kees Dierckx</v>
      </c>
      <c r="M42" s="145">
        <f>[1]Spelers!F14</f>
        <v>0.33300000000000002</v>
      </c>
      <c r="N42" s="146">
        <v>2</v>
      </c>
      <c r="O42" s="146">
        <v>13</v>
      </c>
      <c r="P42" s="145">
        <f t="shared" si="5"/>
        <v>0.43333333333333335</v>
      </c>
      <c r="Q42" s="147">
        <f t="shared" si="2"/>
        <v>1.3013013013013013</v>
      </c>
      <c r="AC42" s="196" t="str">
        <f>IF(H42&gt;0,("1"),"0")</f>
        <v>1</v>
      </c>
      <c r="AE42" s="197" t="str">
        <f>IF(G42&gt;Q42,"2",IF(G42=Q42,"1",IF(G42&lt;Q42,"0","")))</f>
        <v>0</v>
      </c>
      <c r="AF42" s="198" t="str">
        <f>IF(F42&gt;=C42,("1"),"0")</f>
        <v>0</v>
      </c>
      <c r="AG42" s="197" t="str">
        <f>IF(Q42&gt;G42,"2",IF(Q42=G42,"1",IF(Q42&lt;G42,"0","")))</f>
        <v>2</v>
      </c>
      <c r="AH42" s="198" t="str">
        <f>IF(P42&gt;=M42,("1"),"0")</f>
        <v>1</v>
      </c>
    </row>
    <row r="43" spans="1:34" ht="17.399999999999999" x14ac:dyDescent="0.3">
      <c r="A43" s="143"/>
      <c r="B43" s="144" t="str">
        <f>[1]Spelers!D21</f>
        <v>Will Kox</v>
      </c>
      <c r="C43" s="145">
        <f>[1]Spelers!F21</f>
        <v>0.26600000000000001</v>
      </c>
      <c r="D43" s="146">
        <v>1</v>
      </c>
      <c r="E43" s="146">
        <v>5</v>
      </c>
      <c r="F43" s="145">
        <f t="shared" si="4"/>
        <v>0.16666666666666666</v>
      </c>
      <c r="G43" s="147">
        <f t="shared" si="1"/>
        <v>0.62656641604010022</v>
      </c>
      <c r="H43" s="146">
        <v>30</v>
      </c>
      <c r="I43" s="148">
        <f>IF(E43&gt;0,AE43+AF43,"0")</f>
        <v>0</v>
      </c>
      <c r="J43" s="149" t="s">
        <v>47</v>
      </c>
      <c r="K43" s="148">
        <f>IF(O43&gt;0,AG43+AH43,"0")</f>
        <v>3</v>
      </c>
      <c r="L43" s="144" t="str">
        <f>[1]Spelers!D22</f>
        <v>Jan Dirkx</v>
      </c>
      <c r="M43" s="145">
        <f>[1]Spelers!F22</f>
        <v>0.26600000000000001</v>
      </c>
      <c r="N43" s="146">
        <v>2</v>
      </c>
      <c r="O43" s="146">
        <v>12</v>
      </c>
      <c r="P43" s="145">
        <f t="shared" si="5"/>
        <v>0.4</v>
      </c>
      <c r="Q43" s="147">
        <f t="shared" si="2"/>
        <v>1.5037593984962405</v>
      </c>
      <c r="AC43" s="196" t="str">
        <f>IF(H43&gt;0,("1"),"0")</f>
        <v>1</v>
      </c>
      <c r="AE43" s="197" t="str">
        <f>IF(G43&gt;Q43,"2",IF(G43=Q43,"1",IF(G43&lt;Q43,"0","")))</f>
        <v>0</v>
      </c>
      <c r="AF43" s="198" t="str">
        <f>IF(F43&gt;=C43,("1"),"0")</f>
        <v>0</v>
      </c>
      <c r="AG43" s="197" t="str">
        <f>IF(Q43&gt;G43,"2",IF(Q43=G43,"1",IF(Q43&lt;G43,"0","")))</f>
        <v>2</v>
      </c>
      <c r="AH43" s="198" t="str">
        <f>IF(P43&gt;=M43,("1"),"0")</f>
        <v>1</v>
      </c>
    </row>
    <row r="44" spans="1:34" ht="18" thickBot="1" x14ac:dyDescent="0.35">
      <c r="A44" s="151"/>
      <c r="B44" s="152"/>
      <c r="C44" s="153"/>
      <c r="D44" s="154"/>
      <c r="E44" s="154"/>
      <c r="F44" s="153"/>
      <c r="G44" s="155"/>
      <c r="H44" s="154"/>
      <c r="I44" s="156"/>
      <c r="J44" s="157"/>
      <c r="K44" s="156"/>
      <c r="L44" s="152"/>
      <c r="M44" s="153"/>
      <c r="N44" s="154"/>
      <c r="O44" s="154"/>
      <c r="P44" s="153"/>
      <c r="Q44" s="155"/>
      <c r="AE44" s="197"/>
      <c r="AF44" s="198"/>
      <c r="AG44" s="197"/>
      <c r="AH44" s="198"/>
    </row>
    <row r="45" spans="1:34" ht="18" thickBot="1" x14ac:dyDescent="0.35">
      <c r="A45" s="143"/>
      <c r="B45" s="144" t="str">
        <f>[1]Spelers!D23</f>
        <v>Gerard Swaanen</v>
      </c>
      <c r="C45" s="145">
        <f>[1]Spelers!F23</f>
        <v>0.26600000000000001</v>
      </c>
      <c r="D45" s="146">
        <v>1</v>
      </c>
      <c r="E45" s="146">
        <v>5</v>
      </c>
      <c r="F45" s="145">
        <f>E45/H45</f>
        <v>0.16666666666666666</v>
      </c>
      <c r="G45" s="147">
        <f t="shared" si="1"/>
        <v>0.62656641604010022</v>
      </c>
      <c r="H45" s="146">
        <v>30</v>
      </c>
      <c r="I45" s="148">
        <f>IF(E45&gt;0,AE45+AF45,"0")</f>
        <v>0</v>
      </c>
      <c r="J45" s="149" t="s">
        <v>47</v>
      </c>
      <c r="K45" s="148">
        <f>IF(O45&gt;0,AG45+AH45,"0")</f>
        <v>2</v>
      </c>
      <c r="L45" s="144" t="str">
        <f>[1]Spelers!D22</f>
        <v>Jan Dirkx</v>
      </c>
      <c r="M45" s="145">
        <f>[1]Spelers!F22</f>
        <v>0.26600000000000001</v>
      </c>
      <c r="N45" s="146">
        <v>2</v>
      </c>
      <c r="O45" s="146">
        <v>7</v>
      </c>
      <c r="P45" s="145">
        <f>O45/H45</f>
        <v>0.23333333333333334</v>
      </c>
      <c r="Q45" s="147">
        <f t="shared" si="2"/>
        <v>0.8771929824561403</v>
      </c>
      <c r="AC45" s="196" t="str">
        <f>IF(H45&gt;0,("1"),"0")</f>
        <v>1</v>
      </c>
      <c r="AE45" s="197" t="str">
        <f>IF(G45&gt;Q45,"2",IF(G45=Q45,"1",IF(G45&lt;Q45,"0","")))</f>
        <v>0</v>
      </c>
      <c r="AF45" s="198" t="str">
        <f>IF(F45&gt;=C45,("1"),"0")</f>
        <v>0</v>
      </c>
      <c r="AG45" s="197" t="str">
        <f>IF(Q45&gt;G45,"2",IF(Q45=G45,"1",IF(Q45&lt;G45,"0","")))</f>
        <v>2</v>
      </c>
      <c r="AH45" s="198" t="str">
        <f>IF(P45&gt;=M45,("1"),"0")</f>
        <v>0</v>
      </c>
    </row>
    <row r="46" spans="1:34" ht="18" thickBot="1" x14ac:dyDescent="0.35">
      <c r="A46" s="143"/>
      <c r="B46" s="144" t="str">
        <f>[1]Spelers!D14</f>
        <v>Kees Dierckx</v>
      </c>
      <c r="C46" s="145">
        <f>[1]Spelers!F14</f>
        <v>0.33300000000000002</v>
      </c>
      <c r="D46" s="146">
        <v>2</v>
      </c>
      <c r="E46" s="146">
        <v>12</v>
      </c>
      <c r="F46" s="145">
        <f>E46/H46</f>
        <v>0.4</v>
      </c>
      <c r="G46" s="147">
        <f t="shared" si="1"/>
        <v>1.2012012012012012</v>
      </c>
      <c r="H46" s="146">
        <v>30</v>
      </c>
      <c r="I46" s="148">
        <f>IF(E46&gt;0,AE46+AF46,"0")</f>
        <v>3</v>
      </c>
      <c r="J46" s="149" t="s">
        <v>47</v>
      </c>
      <c r="K46" s="148">
        <f>IF(O46&gt;0,AG46+AH46,"0")</f>
        <v>1</v>
      </c>
      <c r="L46" s="144" t="str">
        <f>[1]Spelers!D21</f>
        <v>Will Kox</v>
      </c>
      <c r="M46" s="145">
        <f>[1]Spelers!F21</f>
        <v>0.26600000000000001</v>
      </c>
      <c r="N46" s="146">
        <v>3</v>
      </c>
      <c r="O46" s="146">
        <v>9</v>
      </c>
      <c r="P46" s="145">
        <f>O46/H46</f>
        <v>0.3</v>
      </c>
      <c r="Q46" s="147">
        <f t="shared" si="2"/>
        <v>1.1278195488721803</v>
      </c>
      <c r="AC46" s="196" t="str">
        <f>IF(H46&gt;0,("1"),"0")</f>
        <v>1</v>
      </c>
      <c r="AE46" s="197" t="str">
        <f>IF(G46&gt;Q46,"2",IF(G46=Q46,"1",IF(G46&lt;Q46,"0","")))</f>
        <v>2</v>
      </c>
      <c r="AF46" s="198" t="str">
        <f>IF(F46&gt;=C46,("1"),"0")</f>
        <v>1</v>
      </c>
      <c r="AG46" s="197" t="str">
        <f>IF(Q46&gt;G46,"2",IF(Q46=G46,"1",IF(Q46&lt;G46,"0","")))</f>
        <v>0</v>
      </c>
      <c r="AH46" s="198" t="str">
        <f>IF(P46&gt;=M46,("1"),"0")</f>
        <v>1</v>
      </c>
    </row>
    <row r="47" spans="1:34" ht="18" thickBot="1" x14ac:dyDescent="0.35">
      <c r="A47" s="143" t="s">
        <v>85</v>
      </c>
      <c r="B47" s="144" t="str">
        <f>[1]Spelers!D15</f>
        <v>Broer v Gisbergen</v>
      </c>
      <c r="C47" s="145">
        <f>[1]Spelers!F15</f>
        <v>0.33300000000000002</v>
      </c>
      <c r="D47" s="146">
        <v>1</v>
      </c>
      <c r="E47" s="146">
        <v>4</v>
      </c>
      <c r="F47" s="145">
        <f>E47/H47</f>
        <v>0.13333333333333333</v>
      </c>
      <c r="G47" s="147">
        <f t="shared" si="1"/>
        <v>0.40040040040040037</v>
      </c>
      <c r="H47" s="146">
        <v>30</v>
      </c>
      <c r="I47" s="148">
        <f>IF(E47&gt;0,AE47+AF47,"0")</f>
        <v>0</v>
      </c>
      <c r="J47" s="149" t="s">
        <v>47</v>
      </c>
      <c r="K47" s="148">
        <f>IF(O47&gt;0,AG47+AH47,"0")</f>
        <v>2</v>
      </c>
      <c r="L47" s="144" t="str">
        <f>[1]Spelers!D20</f>
        <v>Cees v Gestel</v>
      </c>
      <c r="M47" s="145">
        <f>[1]Spelers!F20</f>
        <v>0.26600000000000001</v>
      </c>
      <c r="N47" s="146">
        <v>2</v>
      </c>
      <c r="O47" s="146">
        <v>5</v>
      </c>
      <c r="P47" s="145">
        <f>O47/H47</f>
        <v>0.16666666666666666</v>
      </c>
      <c r="Q47" s="147">
        <f t="shared" si="2"/>
        <v>0.62656641604010022</v>
      </c>
      <c r="AC47" s="196" t="str">
        <f>IF(H47&gt;0,("1"),"0")</f>
        <v>1</v>
      </c>
      <c r="AE47" s="197" t="str">
        <f>IF(G47&gt;Q47,"2",IF(G47=Q47,"1",IF(G47&lt;Q47,"0","")))</f>
        <v>0</v>
      </c>
      <c r="AF47" s="198" t="str">
        <f>IF(F47&gt;=C47,("1"),"0")</f>
        <v>0</v>
      </c>
      <c r="AG47" s="197" t="str">
        <f>IF(Q47&gt;G47,"2",IF(Q47=G47,"1",IF(Q47&lt;G47,"0","")))</f>
        <v>2</v>
      </c>
      <c r="AH47" s="198" t="str">
        <f>IF(P47&gt;=M47,("1"),"0")</f>
        <v>0</v>
      </c>
    </row>
    <row r="48" spans="1:34" ht="18" thickBot="1" x14ac:dyDescent="0.35">
      <c r="A48" s="143"/>
      <c r="B48" s="144" t="str">
        <f>[1]Spelers!D16</f>
        <v>Cor Kemerink</v>
      </c>
      <c r="C48" s="145">
        <f>[1]Spelers!F16</f>
        <v>0.33300000000000002</v>
      </c>
      <c r="D48" s="146">
        <v>2</v>
      </c>
      <c r="E48" s="146">
        <v>17</v>
      </c>
      <c r="F48" s="145">
        <f>E48/H48</f>
        <v>0.56666666666666665</v>
      </c>
      <c r="G48" s="147">
        <f t="shared" si="1"/>
        <v>1.7017017017017015</v>
      </c>
      <c r="H48" s="146">
        <v>30</v>
      </c>
      <c r="I48" s="148">
        <f>IF(E48&gt;0,AE48+AF48,"0")</f>
        <v>3</v>
      </c>
      <c r="J48" s="149" t="s">
        <v>47</v>
      </c>
      <c r="K48" s="148">
        <f>IF(O48&gt;0,AG48+AH48,"0")</f>
        <v>1</v>
      </c>
      <c r="L48" s="144" t="str">
        <f>[1]Spelers!D19</f>
        <v>Fons Fonteijn</v>
      </c>
      <c r="M48" s="145">
        <f>[1]Spelers!F19</f>
        <v>0.3</v>
      </c>
      <c r="N48" s="146">
        <v>2</v>
      </c>
      <c r="O48" s="146">
        <v>11</v>
      </c>
      <c r="P48" s="145">
        <f>O48/H48</f>
        <v>0.36666666666666664</v>
      </c>
      <c r="Q48" s="147">
        <f t="shared" si="2"/>
        <v>1.2222222222222221</v>
      </c>
      <c r="AC48" s="196" t="str">
        <f>IF(H48&gt;0,("1"),"0")</f>
        <v>1</v>
      </c>
      <c r="AE48" s="197" t="str">
        <f>IF(G48&gt;Q48,"2",IF(G48=Q48,"1",IF(G48&lt;Q48,"0","")))</f>
        <v>2</v>
      </c>
      <c r="AF48" s="198" t="str">
        <f>IF(F48&gt;=C48,("1"),"0")</f>
        <v>1</v>
      </c>
      <c r="AG48" s="197" t="str">
        <f>IF(Q48&gt;G48,"2",IF(Q48=G48,"1",IF(Q48&lt;G48,"0","")))</f>
        <v>0</v>
      </c>
      <c r="AH48" s="198" t="str">
        <f>IF(P48&gt;=M48,("1"),"0")</f>
        <v>1</v>
      </c>
    </row>
    <row r="49" spans="1:34" ht="17.399999999999999" x14ac:dyDescent="0.3">
      <c r="A49" s="143"/>
      <c r="B49" s="144" t="str">
        <f>[1]Spelers!D17</f>
        <v>John v Schaijk</v>
      </c>
      <c r="C49" s="145">
        <f>[1]Spelers!F17</f>
        <v>0.3</v>
      </c>
      <c r="D49" s="146">
        <v>2</v>
      </c>
      <c r="E49" s="146">
        <v>8</v>
      </c>
      <c r="F49" s="145">
        <f>E49/H49</f>
        <v>0.26666666666666666</v>
      </c>
      <c r="G49" s="147">
        <f t="shared" si="1"/>
        <v>0.88888888888888895</v>
      </c>
      <c r="H49" s="146">
        <v>30</v>
      </c>
      <c r="I49" s="148">
        <f>IF(E49&gt;0,AE49+AF49,"0")</f>
        <v>2</v>
      </c>
      <c r="J49" s="149" t="s">
        <v>47</v>
      </c>
      <c r="K49" s="148">
        <f>IF(O49&gt;0,AG49+AH49,"0")</f>
        <v>0</v>
      </c>
      <c r="L49" s="144" t="str">
        <f>[1]Spelers!D18</f>
        <v>Thijs v d Zanden</v>
      </c>
      <c r="M49" s="145">
        <f>[1]Spelers!F18</f>
        <v>0.3</v>
      </c>
      <c r="N49" s="146">
        <v>2</v>
      </c>
      <c r="O49" s="146">
        <v>6</v>
      </c>
      <c r="P49" s="145">
        <f>O49/H49</f>
        <v>0.2</v>
      </c>
      <c r="Q49" s="147">
        <f t="shared" si="2"/>
        <v>0.66666666666666674</v>
      </c>
      <c r="AC49" s="196" t="str">
        <f>IF(H49&gt;0,("1"),"0")</f>
        <v>1</v>
      </c>
      <c r="AE49" s="197" t="str">
        <f>IF(G49&gt;Q49,"2",IF(G49=Q49,"1",IF(G49&lt;Q49,"0","")))</f>
        <v>2</v>
      </c>
      <c r="AF49" s="198" t="str">
        <f>IF(F49&gt;=C49,("1"),"0")</f>
        <v>0</v>
      </c>
      <c r="AG49" s="197" t="str">
        <f>IF(Q49&gt;G49,"2",IF(Q49=G49,"1",IF(Q49&lt;G49,"0","")))</f>
        <v>0</v>
      </c>
      <c r="AH49" s="198" t="str">
        <f>IF(P49&gt;=M49,("1"),"0")</f>
        <v>0</v>
      </c>
    </row>
    <row r="50" spans="1:34" ht="18" thickBot="1" x14ac:dyDescent="0.35">
      <c r="A50" s="151"/>
      <c r="B50" s="152"/>
      <c r="C50" s="153"/>
      <c r="D50" s="154"/>
      <c r="E50" s="154"/>
      <c r="F50" s="153"/>
      <c r="G50" s="155"/>
      <c r="H50" s="154"/>
      <c r="I50" s="156"/>
      <c r="J50" s="157"/>
      <c r="K50" s="156"/>
      <c r="L50" s="152"/>
      <c r="M50" s="153"/>
      <c r="N50" s="154"/>
      <c r="O50" s="154"/>
      <c r="P50" s="153"/>
      <c r="Q50" s="155"/>
      <c r="AE50" s="197"/>
      <c r="AF50" s="198"/>
      <c r="AG50" s="197"/>
      <c r="AH50" s="198"/>
    </row>
    <row r="51" spans="1:34" ht="18" thickBot="1" x14ac:dyDescent="0.35">
      <c r="A51" s="143"/>
      <c r="B51" s="144" t="str">
        <f>[1]Spelers!D18</f>
        <v>Thijs v d Zanden</v>
      </c>
      <c r="C51" s="145">
        <f>[1]Spelers!F18</f>
        <v>0.3</v>
      </c>
      <c r="D51" s="146">
        <v>1</v>
      </c>
      <c r="E51" s="146">
        <v>4</v>
      </c>
      <c r="F51" s="145">
        <f>E51/H51</f>
        <v>0.13333333333333333</v>
      </c>
      <c r="G51" s="147">
        <f t="shared" si="1"/>
        <v>0.44444444444444448</v>
      </c>
      <c r="H51" s="146">
        <v>30</v>
      </c>
      <c r="I51" s="148">
        <f>IF(E51&gt;0,AE51+AF51,"0")</f>
        <v>0</v>
      </c>
      <c r="J51" s="149" t="s">
        <v>47</v>
      </c>
      <c r="K51" s="148">
        <f>IF(O51&gt;0,AG51+AH51,"0")</f>
        <v>2</v>
      </c>
      <c r="L51" s="144" t="str">
        <f>[1]Spelers!D23</f>
        <v>Gerard Swaanen</v>
      </c>
      <c r="M51" s="145">
        <f>[1]Spelers!F23</f>
        <v>0.26600000000000001</v>
      </c>
      <c r="N51" s="146">
        <v>1</v>
      </c>
      <c r="O51" s="146">
        <v>5</v>
      </c>
      <c r="P51" s="145">
        <f>O51/H51</f>
        <v>0.16666666666666666</v>
      </c>
      <c r="Q51" s="147">
        <f t="shared" si="2"/>
        <v>0.62656641604010022</v>
      </c>
      <c r="AC51" s="196" t="str">
        <f>IF(H51&gt;0,("1"),"0")</f>
        <v>1</v>
      </c>
      <c r="AE51" s="197" t="str">
        <f>IF(G51&gt;Q51,"2",IF(G51=Q51,"1",IF(G51&lt;Q51,"0","")))</f>
        <v>0</v>
      </c>
      <c r="AF51" s="198" t="str">
        <f>IF(F51&gt;=C51,("1"),"0")</f>
        <v>0</v>
      </c>
      <c r="AG51" s="197" t="str">
        <f>IF(Q51&gt;G51,"2",IF(Q51=G51,"1",IF(Q51&lt;G51,"0","")))</f>
        <v>2</v>
      </c>
      <c r="AH51" s="198" t="str">
        <f>IF(P51&gt;=M51,("1"),"0")</f>
        <v>0</v>
      </c>
    </row>
    <row r="52" spans="1:34" ht="18" thickBot="1" x14ac:dyDescent="0.35">
      <c r="A52" s="143"/>
      <c r="B52" s="144" t="str">
        <f>[1]Spelers!D19</f>
        <v>Fons Fonteijn</v>
      </c>
      <c r="C52" s="145">
        <f>[1]Spelers!F19</f>
        <v>0.3</v>
      </c>
      <c r="D52" s="146">
        <v>5</v>
      </c>
      <c r="E52" s="146">
        <v>13</v>
      </c>
      <c r="F52" s="145">
        <f>E52/H52</f>
        <v>0.43333333333333335</v>
      </c>
      <c r="G52" s="147">
        <f t="shared" si="1"/>
        <v>1.4444444444444446</v>
      </c>
      <c r="H52" s="146">
        <v>30</v>
      </c>
      <c r="I52" s="148">
        <f>IF(E52&gt;0,AE52+AF52,"0")</f>
        <v>3</v>
      </c>
      <c r="J52" s="149" t="s">
        <v>47</v>
      </c>
      <c r="K52" s="148">
        <f>IF(O52&gt;0,AG52+AH52,"0")</f>
        <v>0</v>
      </c>
      <c r="L52" s="144" t="str">
        <f>[1]Spelers!D17</f>
        <v>John v Schaijk</v>
      </c>
      <c r="M52" s="145">
        <f>[1]Spelers!F17</f>
        <v>0.3</v>
      </c>
      <c r="N52" s="146">
        <v>3</v>
      </c>
      <c r="O52" s="146">
        <v>6</v>
      </c>
      <c r="P52" s="145">
        <f>O52/H52</f>
        <v>0.2</v>
      </c>
      <c r="Q52" s="147">
        <f t="shared" si="2"/>
        <v>0.66666666666666674</v>
      </c>
      <c r="R52" s="73"/>
      <c r="S52" s="73"/>
      <c r="T52" s="73"/>
      <c r="U52" s="73"/>
      <c r="V52" s="73"/>
      <c r="W52" s="73"/>
      <c r="X52" s="73"/>
      <c r="Y52" s="73"/>
      <c r="Z52" s="73"/>
      <c r="AC52" s="196" t="str">
        <f>IF(H52&gt;0,("1"),"0")</f>
        <v>1</v>
      </c>
      <c r="AE52" s="197" t="str">
        <f>IF(G52&gt;Q52,"2",IF(G52=Q52,"1",IF(G52&lt;Q52,"0","")))</f>
        <v>2</v>
      </c>
      <c r="AF52" s="198" t="str">
        <f>IF(F52&gt;=C52,("1"),"0")</f>
        <v>1</v>
      </c>
      <c r="AG52" s="197" t="str">
        <f>IF(Q52&gt;G52,"2",IF(Q52=G52,"1",IF(Q52&lt;G52,"0","")))</f>
        <v>0</v>
      </c>
      <c r="AH52" s="198" t="str">
        <f>IF(P52&gt;=M52,("1"),"0")</f>
        <v>0</v>
      </c>
    </row>
    <row r="53" spans="1:34" ht="18" thickBot="1" x14ac:dyDescent="0.35">
      <c r="A53" s="143" t="s">
        <v>86</v>
      </c>
      <c r="B53" s="144" t="str">
        <f>[1]Spelers!D20</f>
        <v>Cees v Gestel</v>
      </c>
      <c r="C53" s="145">
        <f>[1]Spelers!F20</f>
        <v>0.26600000000000001</v>
      </c>
      <c r="D53" s="146">
        <v>3</v>
      </c>
      <c r="E53" s="146">
        <v>9</v>
      </c>
      <c r="F53" s="145">
        <f>E53/H53</f>
        <v>0.3</v>
      </c>
      <c r="G53" s="147">
        <f t="shared" si="1"/>
        <v>1.1278195488721803</v>
      </c>
      <c r="H53" s="146">
        <v>30</v>
      </c>
      <c r="I53" s="148">
        <f>IF(E53&gt;0,AE53+AF53,"0")</f>
        <v>3</v>
      </c>
      <c r="J53" s="149" t="s">
        <v>47</v>
      </c>
      <c r="K53" s="148">
        <f>IF(O53&gt;0,AG53+AH53,"0")</f>
        <v>0</v>
      </c>
      <c r="L53" s="144" t="str">
        <f>[1]Spelers!D16</f>
        <v>Cor Kemerink</v>
      </c>
      <c r="M53" s="145">
        <f>[1]Spelers!F16</f>
        <v>0.33300000000000002</v>
      </c>
      <c r="N53" s="146">
        <v>2</v>
      </c>
      <c r="O53" s="146">
        <v>9</v>
      </c>
      <c r="P53" s="145">
        <f>O53/H53</f>
        <v>0.3</v>
      </c>
      <c r="Q53" s="147">
        <f t="shared" si="2"/>
        <v>0.9009009009009008</v>
      </c>
      <c r="AC53" s="196" t="str">
        <f>IF(H53&gt;0,("1"),"0")</f>
        <v>1</v>
      </c>
      <c r="AE53" s="197" t="str">
        <f>IF(G53&gt;Q53,"2",IF(G53=Q53,"1",IF(G53&lt;Q53,"0","")))</f>
        <v>2</v>
      </c>
      <c r="AF53" s="198" t="str">
        <f>IF(F53&gt;=C53,("1"),"0")</f>
        <v>1</v>
      </c>
      <c r="AG53" s="197" t="str">
        <f>IF(Q53&gt;G53,"2",IF(Q53=G53,"1",IF(Q53&lt;G53,"0","")))</f>
        <v>0</v>
      </c>
      <c r="AH53" s="198" t="str">
        <f>IF(P53&gt;=M53,("1"),"0")</f>
        <v>0</v>
      </c>
    </row>
    <row r="54" spans="1:34" ht="18" thickBot="1" x14ac:dyDescent="0.35">
      <c r="A54" s="143"/>
      <c r="B54" s="144" t="str">
        <f>[1]Spelers!D21</f>
        <v>Will Kox</v>
      </c>
      <c r="C54" s="145">
        <f>[1]Spelers!F21</f>
        <v>0.26600000000000001</v>
      </c>
      <c r="D54" s="146">
        <v>2</v>
      </c>
      <c r="E54" s="146">
        <v>11</v>
      </c>
      <c r="F54" s="145">
        <f>E54/H54</f>
        <v>0.36666666666666664</v>
      </c>
      <c r="G54" s="147">
        <f t="shared" si="1"/>
        <v>1.3784461152882204</v>
      </c>
      <c r="H54" s="146">
        <v>30</v>
      </c>
      <c r="I54" s="148">
        <f>IF(E54&gt;0,AE54+AF54,"0")</f>
        <v>3</v>
      </c>
      <c r="J54" s="149" t="s">
        <v>47</v>
      </c>
      <c r="K54" s="148">
        <f>IF(O54&gt;0,AG54+AH54,"0")</f>
        <v>0</v>
      </c>
      <c r="L54" s="144" t="str">
        <f>[1]Spelers!D15</f>
        <v>Broer v Gisbergen</v>
      </c>
      <c r="M54" s="145">
        <f>[1]Spelers!F15</f>
        <v>0.33300000000000002</v>
      </c>
      <c r="N54" s="146">
        <v>3</v>
      </c>
      <c r="O54" s="146">
        <v>8</v>
      </c>
      <c r="P54" s="145">
        <f>O54/H54</f>
        <v>0.26666666666666666</v>
      </c>
      <c r="Q54" s="147">
        <f t="shared" si="2"/>
        <v>0.80080080080080074</v>
      </c>
      <c r="AC54" s="196" t="str">
        <f>IF(H54&gt;0,("1"),"0")</f>
        <v>1</v>
      </c>
      <c r="AE54" s="197" t="str">
        <f>IF(G54&gt;Q54,"2",IF(G54=Q54,"1",IF(G54&lt;Q54,"0","")))</f>
        <v>2</v>
      </c>
      <c r="AF54" s="198" t="str">
        <f>IF(F54&gt;=C54,("1"),"0")</f>
        <v>1</v>
      </c>
      <c r="AG54" s="197" t="str">
        <f>IF(Q54&gt;G54,"2",IF(Q54=G54,"1",IF(Q54&lt;G54,"0","")))</f>
        <v>0</v>
      </c>
      <c r="AH54" s="198" t="str">
        <f>IF(P54&gt;=M54,("1"),"0")</f>
        <v>0</v>
      </c>
    </row>
    <row r="55" spans="1:34" ht="17.399999999999999" x14ac:dyDescent="0.3">
      <c r="A55" s="159"/>
      <c r="B55" s="144" t="str">
        <f>[1]Spelers!D22</f>
        <v>Jan Dirkx</v>
      </c>
      <c r="C55" s="145">
        <f>[1]Spelers!F22</f>
        <v>0.26600000000000001</v>
      </c>
      <c r="D55" s="146">
        <v>2</v>
      </c>
      <c r="E55" s="146">
        <v>5</v>
      </c>
      <c r="F55" s="145">
        <f>E55/H55</f>
        <v>0.16666666666666666</v>
      </c>
      <c r="G55" s="147">
        <f t="shared" si="1"/>
        <v>0.62656641604010022</v>
      </c>
      <c r="H55" s="146">
        <v>30</v>
      </c>
      <c r="I55" s="148">
        <f>IF(E55&gt;0,AE55+AF55,"0")</f>
        <v>0</v>
      </c>
      <c r="J55" s="149" t="s">
        <v>47</v>
      </c>
      <c r="K55" s="148">
        <f>IF(O55&gt;0,AG55+AH55,"0")</f>
        <v>3</v>
      </c>
      <c r="L55" s="144" t="str">
        <f>[1]Spelers!D14</f>
        <v>Kees Dierckx</v>
      </c>
      <c r="M55" s="145">
        <f>[1]Spelers!F14</f>
        <v>0.33300000000000002</v>
      </c>
      <c r="N55" s="146">
        <v>2</v>
      </c>
      <c r="O55" s="146">
        <v>14</v>
      </c>
      <c r="P55" s="145">
        <f>O55/H55</f>
        <v>0.46666666666666667</v>
      </c>
      <c r="Q55" s="147">
        <f>IF(O55&gt;0,P55/M55,"0")</f>
        <v>1.4014014014014013</v>
      </c>
      <c r="AC55" s="196" t="str">
        <f>IF(H55&gt;0,("1"),"0")</f>
        <v>1</v>
      </c>
      <c r="AE55" s="197" t="str">
        <f>IF(G55&gt;Q55,"2",IF(G55=Q55,"1",IF(G55&lt;Q55,"0","")))</f>
        <v>0</v>
      </c>
      <c r="AF55" s="198" t="str">
        <f>IF(F55&gt;=C55,("1"),"0")</f>
        <v>0</v>
      </c>
      <c r="AG55" s="197" t="str">
        <f>IF(Q55&gt;G55,"2",IF(Q55=G55,"1",IF(Q55&lt;G55,"0","")))</f>
        <v>2</v>
      </c>
      <c r="AH55" s="198" t="str">
        <f>IF(P55&gt;=M55,("1"),"0")</f>
        <v>1</v>
      </c>
    </row>
    <row r="56" spans="1:34" ht="15" thickBot="1" x14ac:dyDescent="0.35">
      <c r="D56" s="73"/>
      <c r="N56" s="73"/>
    </row>
    <row r="57" spans="1:34" ht="76.2" thickTop="1" thickBot="1" x14ac:dyDescent="0.35">
      <c r="A57" s="133" t="s">
        <v>69</v>
      </c>
      <c r="B57" s="134" t="s">
        <v>58</v>
      </c>
      <c r="C57" s="135" t="s">
        <v>70</v>
      </c>
      <c r="D57" s="136" t="s">
        <v>71</v>
      </c>
      <c r="E57" s="137" t="s">
        <v>72</v>
      </c>
      <c r="F57" s="135" t="s">
        <v>73</v>
      </c>
      <c r="G57" s="138" t="s">
        <v>74</v>
      </c>
      <c r="H57" s="137" t="s">
        <v>75</v>
      </c>
      <c r="I57" s="139"/>
      <c r="J57" s="140" t="s">
        <v>76</v>
      </c>
      <c r="K57" s="141"/>
      <c r="L57" s="134" t="s">
        <v>58</v>
      </c>
      <c r="M57" s="135" t="s">
        <v>70</v>
      </c>
      <c r="N57" s="136" t="s">
        <v>71</v>
      </c>
      <c r="O57" s="136" t="s">
        <v>72</v>
      </c>
      <c r="P57" s="135" t="s">
        <v>73</v>
      </c>
      <c r="Q57" s="142" t="s">
        <v>74</v>
      </c>
      <c r="R57" s="160"/>
      <c r="S57" s="160"/>
      <c r="T57" s="160"/>
      <c r="U57" s="160"/>
      <c r="V57" s="160"/>
      <c r="W57" s="160"/>
      <c r="X57" s="160"/>
      <c r="Y57" s="160"/>
      <c r="Z57" s="160"/>
      <c r="AE57" s="195" t="s">
        <v>104</v>
      </c>
      <c r="AF57" s="195" t="s">
        <v>105</v>
      </c>
      <c r="AG57" s="195" t="s">
        <v>104</v>
      </c>
      <c r="AH57" s="195" t="s">
        <v>105</v>
      </c>
    </row>
    <row r="58" spans="1:34" ht="18" thickBot="1" x14ac:dyDescent="0.35">
      <c r="A58" s="143"/>
      <c r="B58" s="144" t="str">
        <f>[1]Spelers!D14</f>
        <v>Kees Dierckx</v>
      </c>
      <c r="C58" s="145">
        <f>[1]Spelers!F14</f>
        <v>0.33300000000000002</v>
      </c>
      <c r="D58" s="146">
        <v>2</v>
      </c>
      <c r="E58" s="146">
        <v>12</v>
      </c>
      <c r="F58" s="145">
        <f>E58/H58</f>
        <v>0.4</v>
      </c>
      <c r="G58" s="147">
        <f>IF(E58&gt;0,F58/C58,"0")</f>
        <v>1.2012012012012012</v>
      </c>
      <c r="H58" s="146">
        <v>30</v>
      </c>
      <c r="I58" s="148">
        <f>IF(E58&gt;0,AE58+AF58,"0")</f>
        <v>3</v>
      </c>
      <c r="J58" s="149" t="s">
        <v>47</v>
      </c>
      <c r="K58" s="148">
        <f>IF(O58&gt;0,AG58+AH58,"0")</f>
        <v>0</v>
      </c>
      <c r="L58" s="144" t="str">
        <f>[1]Spelers!D23</f>
        <v>Gerard Swaanen</v>
      </c>
      <c r="M58" s="145">
        <f>[1]Spelers!F23</f>
        <v>0.26600000000000001</v>
      </c>
      <c r="N58" s="146">
        <v>2</v>
      </c>
      <c r="O58" s="146">
        <v>5</v>
      </c>
      <c r="P58" s="145">
        <f>O58/H58</f>
        <v>0.16666666666666666</v>
      </c>
      <c r="Q58" s="147">
        <f>IF(O58&gt;0,P58/M58,"0")</f>
        <v>0.62656641604010022</v>
      </c>
      <c r="R58" s="161" t="s">
        <v>54</v>
      </c>
      <c r="S58" s="161"/>
      <c r="T58" s="161"/>
      <c r="U58" s="161"/>
      <c r="V58" s="161"/>
      <c r="W58" s="161"/>
      <c r="X58" s="161"/>
      <c r="Y58" s="161"/>
      <c r="Z58" s="161"/>
      <c r="AC58" s="196" t="str">
        <f>IF(H58&gt;0,("1"),"0")</f>
        <v>1</v>
      </c>
      <c r="AE58" s="197" t="str">
        <f>IF(G58&gt;Q58,"2",IF(G58=Q58,"1",IF(G58&lt;Q58,"0")))</f>
        <v>2</v>
      </c>
      <c r="AF58" s="198" t="str">
        <f>IF(F58&gt;=C58,("1"),"0")</f>
        <v>1</v>
      </c>
      <c r="AG58" s="197" t="str">
        <f>IF(Q58&gt;G58,"2",IF(Q58=G58,"1",IF(Q58&lt;G58,"0","0")))</f>
        <v>0</v>
      </c>
      <c r="AH58" s="198" t="str">
        <f>IF(P58&gt;=M58,("1"),"0")</f>
        <v>0</v>
      </c>
    </row>
    <row r="59" spans="1:34" ht="18" thickBot="1" x14ac:dyDescent="0.35">
      <c r="A59" s="143"/>
      <c r="B59" s="144" t="str">
        <f>[1]Spelers!D15</f>
        <v>Broer v Gisbergen</v>
      </c>
      <c r="C59" s="145">
        <f>[1]Spelers!F15</f>
        <v>0.33300000000000002</v>
      </c>
      <c r="D59" s="146">
        <v>1</v>
      </c>
      <c r="E59" s="146">
        <v>3</v>
      </c>
      <c r="F59" s="145">
        <f t="shared" ref="F59:F68" si="6">E59/H59</f>
        <v>0.1</v>
      </c>
      <c r="G59" s="147">
        <f>IF(E59&gt;0,F59/C59,"0")</f>
        <v>0.3003003003003003</v>
      </c>
      <c r="H59" s="146">
        <v>30</v>
      </c>
      <c r="I59" s="148">
        <f>IF(E59&gt;0,AE59+AF59,"0")</f>
        <v>0</v>
      </c>
      <c r="J59" s="149" t="s">
        <v>47</v>
      </c>
      <c r="K59" s="148">
        <f>IF(O59&gt;0,AG59+AH59,"0")</f>
        <v>2</v>
      </c>
      <c r="L59" s="144" t="str">
        <f>[1]Spelers!D22</f>
        <v>Jan Dirkx</v>
      </c>
      <c r="M59" s="145">
        <f>[1]Spelers!F22</f>
        <v>0.26600000000000001</v>
      </c>
      <c r="N59" s="146">
        <v>2</v>
      </c>
      <c r="O59" s="146">
        <v>7</v>
      </c>
      <c r="P59" s="145">
        <f>O59/H59</f>
        <v>0.23333333333333334</v>
      </c>
      <c r="Q59" s="147">
        <f>IF(O59&gt;0,P59/M59,"0")</f>
        <v>0.8771929824561403</v>
      </c>
      <c r="AC59" s="196" t="str">
        <f>IF(H59&gt;0,("1"),"0")</f>
        <v>1</v>
      </c>
      <c r="AE59" s="197" t="str">
        <f t="shared" ref="AE59:AE110" si="7">IF(G59&gt;Q59,"2",IF(G59=Q59,"1",IF(G59&lt;Q59,"0","")))</f>
        <v>0</v>
      </c>
      <c r="AF59" s="198" t="str">
        <f>IF(F59&gt;=C59,("1"),"0")</f>
        <v>0</v>
      </c>
      <c r="AG59" s="197" t="str">
        <f t="shared" ref="AG59:AG110" si="8">IF(Q59&gt;G59,"2",IF(Q59=G59,"1",IF(Q59&lt;G59,"0","")))</f>
        <v>2</v>
      </c>
      <c r="AH59" s="198" t="str">
        <f>IF(P59&gt;=M59,("1"),"0")</f>
        <v>0</v>
      </c>
    </row>
    <row r="60" spans="1:34" ht="18" thickBot="1" x14ac:dyDescent="0.35">
      <c r="A60" s="143" t="s">
        <v>87</v>
      </c>
      <c r="B60" s="144" t="str">
        <f>[1]Spelers!D16</f>
        <v>Cor Kemerink</v>
      </c>
      <c r="C60" s="145">
        <f>[1]Spelers!F16</f>
        <v>0.33300000000000002</v>
      </c>
      <c r="D60" s="146">
        <v>2</v>
      </c>
      <c r="E60" s="146">
        <v>13</v>
      </c>
      <c r="F60" s="145">
        <f t="shared" si="6"/>
        <v>0.43333333333333335</v>
      </c>
      <c r="G60" s="147">
        <f>IF(E60&gt;0,F60/C60,"0")</f>
        <v>1.3013013013013013</v>
      </c>
      <c r="H60" s="146">
        <v>30</v>
      </c>
      <c r="I60" s="148">
        <f>IF(E60&gt;0,AE60+AF60,"0")</f>
        <v>3</v>
      </c>
      <c r="J60" s="149" t="s">
        <v>47</v>
      </c>
      <c r="K60" s="148">
        <f>IF(O60&gt;0,AG60+AH60,"0")</f>
        <v>1</v>
      </c>
      <c r="L60" s="144" t="str">
        <f>[1]Spelers!D21</f>
        <v>Will Kox</v>
      </c>
      <c r="M60" s="145">
        <f>[1]Spelers!F21</f>
        <v>0.26600000000000001</v>
      </c>
      <c r="N60" s="146">
        <v>1</v>
      </c>
      <c r="O60" s="146">
        <v>8</v>
      </c>
      <c r="P60" s="145">
        <f>O60/H60</f>
        <v>0.26666666666666666</v>
      </c>
      <c r="Q60" s="147">
        <f>IF(O60&gt;0,P60/M60,"0")</f>
        <v>1.0025062656641603</v>
      </c>
      <c r="AC60" s="196" t="str">
        <f>IF(H60&gt;0,("1"),"0")</f>
        <v>1</v>
      </c>
      <c r="AE60" s="197" t="str">
        <f t="shared" si="7"/>
        <v>2</v>
      </c>
      <c r="AF60" s="198" t="str">
        <f>IF(F60&gt;=C60,("1"),"0")</f>
        <v>1</v>
      </c>
      <c r="AG60" s="197" t="str">
        <f t="shared" si="8"/>
        <v>0</v>
      </c>
      <c r="AH60" s="198" t="str">
        <f>IF(P60&gt;=M60,("1"),"0")</f>
        <v>1</v>
      </c>
    </row>
    <row r="61" spans="1:34" ht="18" thickBot="1" x14ac:dyDescent="0.35">
      <c r="A61" s="143"/>
      <c r="B61" s="144" t="str">
        <f>[1]Spelers!D17</f>
        <v>John v Schaijk</v>
      </c>
      <c r="C61" s="145">
        <f>[1]Spelers!F17</f>
        <v>0.3</v>
      </c>
      <c r="D61" s="146">
        <v>1</v>
      </c>
      <c r="E61" s="146">
        <v>2</v>
      </c>
      <c r="F61" s="145">
        <f t="shared" si="6"/>
        <v>6.6666666666666666E-2</v>
      </c>
      <c r="G61" s="147">
        <f>IF(E61&gt;0,F61/C61,"0")</f>
        <v>0.22222222222222224</v>
      </c>
      <c r="H61" s="146">
        <v>30</v>
      </c>
      <c r="I61" s="148">
        <f>IF(E61&gt;0,AE61+AF61,"0")</f>
        <v>0</v>
      </c>
      <c r="J61" s="149" t="s">
        <v>47</v>
      </c>
      <c r="K61" s="148">
        <f>IF(O61&gt;0,AG61+AH61,"0")</f>
        <v>2</v>
      </c>
      <c r="L61" s="144" t="str">
        <f>[1]Spelers!D20</f>
        <v>Cees v Gestel</v>
      </c>
      <c r="M61" s="145">
        <f>[1]Spelers!F20</f>
        <v>0.26600000000000001</v>
      </c>
      <c r="N61" s="146">
        <v>2</v>
      </c>
      <c r="O61" s="146">
        <v>7</v>
      </c>
      <c r="P61" s="145">
        <f>O61/H61</f>
        <v>0.23333333333333334</v>
      </c>
      <c r="Q61" s="147">
        <f>IF(O61&gt;0,P61/M61,"0")</f>
        <v>0.8771929824561403</v>
      </c>
      <c r="AC61" s="196" t="str">
        <f>IF(H61&gt;0,("1"),"0")</f>
        <v>1</v>
      </c>
      <c r="AE61" s="197" t="str">
        <f t="shared" si="7"/>
        <v>0</v>
      </c>
      <c r="AF61" s="198" t="str">
        <f>IF(F61&gt;=C61,("1"),"0")</f>
        <v>0</v>
      </c>
      <c r="AG61" s="197" t="str">
        <f t="shared" si="8"/>
        <v>2</v>
      </c>
      <c r="AH61" s="198" t="str">
        <f>IF(P61&gt;=M61,("1"),"0")</f>
        <v>0</v>
      </c>
    </row>
    <row r="62" spans="1:34" ht="17.399999999999999" x14ac:dyDescent="0.3">
      <c r="A62" s="143"/>
      <c r="B62" s="144" t="str">
        <f>[1]Spelers!D18</f>
        <v>Thijs v d Zanden</v>
      </c>
      <c r="C62" s="145">
        <f>[1]Spelers!F18</f>
        <v>0.3</v>
      </c>
      <c r="D62" s="146">
        <v>1</v>
      </c>
      <c r="E62" s="146">
        <v>4</v>
      </c>
      <c r="F62" s="145">
        <f t="shared" si="6"/>
        <v>0.13333333333333333</v>
      </c>
      <c r="G62" s="147">
        <f>IF(E62&gt;0,F62/C62,"0")</f>
        <v>0.44444444444444448</v>
      </c>
      <c r="H62" s="146">
        <v>30</v>
      </c>
      <c r="I62" s="148">
        <f>IF(E62&gt;0,AE62+AF62,"0")</f>
        <v>2</v>
      </c>
      <c r="J62" s="149" t="s">
        <v>47</v>
      </c>
      <c r="K62" s="148">
        <f>IF(O62&gt;0,AG62+AH62,"0")</f>
        <v>0</v>
      </c>
      <c r="L62" s="144" t="str">
        <f>[1]Spelers!D19</f>
        <v>Fons Fonteijn</v>
      </c>
      <c r="M62" s="145">
        <f>[1]Spelers!F19</f>
        <v>0.3</v>
      </c>
      <c r="N62" s="146">
        <v>1</v>
      </c>
      <c r="O62" s="146">
        <v>3</v>
      </c>
      <c r="P62" s="145">
        <f>O62/H62</f>
        <v>0.1</v>
      </c>
      <c r="Q62" s="147">
        <f>IF(O62&gt;0,P62/M62,"0")</f>
        <v>0.33333333333333337</v>
      </c>
      <c r="AC62" s="196" t="str">
        <f>IF(H62&gt;0,("1"),"0")</f>
        <v>1</v>
      </c>
      <c r="AE62" s="197" t="str">
        <f t="shared" si="7"/>
        <v>2</v>
      </c>
      <c r="AF62" s="198" t="str">
        <f>IF(F62&gt;=C62,("1"),"0")</f>
        <v>0</v>
      </c>
      <c r="AG62" s="197" t="str">
        <f t="shared" si="8"/>
        <v>0</v>
      </c>
      <c r="AH62" s="198" t="str">
        <f>IF(P62&gt;=M62,("1"),"0")</f>
        <v>0</v>
      </c>
    </row>
    <row r="63" spans="1:34" ht="18" thickBot="1" x14ac:dyDescent="0.35">
      <c r="A63" s="151"/>
      <c r="B63" s="152"/>
      <c r="C63" s="153"/>
      <c r="D63" s="154"/>
      <c r="E63" s="154"/>
      <c r="F63" s="153"/>
      <c r="G63" s="155"/>
      <c r="H63" s="154"/>
      <c r="I63" s="156"/>
      <c r="J63" s="157"/>
      <c r="K63" s="156"/>
      <c r="L63" s="152"/>
      <c r="M63" s="153"/>
      <c r="N63" s="154"/>
      <c r="O63" s="154"/>
      <c r="P63" s="153"/>
      <c r="Q63" s="155"/>
      <c r="AE63" s="197"/>
      <c r="AF63" s="198"/>
      <c r="AG63" s="197"/>
      <c r="AH63" s="198"/>
    </row>
    <row r="64" spans="1:34" ht="18" thickBot="1" x14ac:dyDescent="0.35">
      <c r="A64" s="143"/>
      <c r="B64" s="144" t="str">
        <f>[1]Spelers!D23</f>
        <v>Gerard Swaanen</v>
      </c>
      <c r="C64" s="145">
        <f>[1]Spelers!F23</f>
        <v>0.26600000000000001</v>
      </c>
      <c r="D64" s="146">
        <v>1</v>
      </c>
      <c r="E64" s="146">
        <v>2</v>
      </c>
      <c r="F64" s="145">
        <f t="shared" si="6"/>
        <v>6.6666666666666666E-2</v>
      </c>
      <c r="G64" s="147">
        <f>IF(E64&gt;0,F64/C64,"0")</f>
        <v>0.25062656641604009</v>
      </c>
      <c r="H64" s="146">
        <v>30</v>
      </c>
      <c r="I64" s="148">
        <f>IF(E64&gt;0,AE64+AF64,"0")</f>
        <v>0</v>
      </c>
      <c r="J64" s="149" t="s">
        <v>47</v>
      </c>
      <c r="K64" s="148">
        <f>IF(O64&gt;0,AG64+AH64,"0")</f>
        <v>2</v>
      </c>
      <c r="L64" s="144" t="str">
        <f>[1]Spelers!D19</f>
        <v>Fons Fonteijn</v>
      </c>
      <c r="M64" s="145">
        <f>[1]Spelers!F19</f>
        <v>0.3</v>
      </c>
      <c r="N64" s="146">
        <v>2</v>
      </c>
      <c r="O64" s="146">
        <v>8</v>
      </c>
      <c r="P64" s="145">
        <f>O64/H64</f>
        <v>0.26666666666666666</v>
      </c>
      <c r="Q64" s="147">
        <f>IF(O64&gt;0,P64/M64,"0")</f>
        <v>0.88888888888888895</v>
      </c>
      <c r="AC64" s="196" t="str">
        <f>IF(H64&gt;0,("1"),"0")</f>
        <v>1</v>
      </c>
      <c r="AE64" s="197" t="str">
        <f t="shared" si="7"/>
        <v>0</v>
      </c>
      <c r="AF64" s="198" t="str">
        <f>IF(F64&gt;=C64,("1"),"0")</f>
        <v>0</v>
      </c>
      <c r="AG64" s="197" t="str">
        <f t="shared" si="8"/>
        <v>2</v>
      </c>
      <c r="AH64" s="198" t="str">
        <f>IF(P64&gt;=M64,("1"),"0")</f>
        <v>0</v>
      </c>
    </row>
    <row r="65" spans="1:34" ht="18" thickBot="1" x14ac:dyDescent="0.35">
      <c r="A65" s="143"/>
      <c r="B65" s="144" t="str">
        <f>[1]Spelers!D20</f>
        <v>Cees v Gestel</v>
      </c>
      <c r="C65" s="145">
        <f>[1]Spelers!F20</f>
        <v>0.26600000000000001</v>
      </c>
      <c r="D65" s="146">
        <v>3</v>
      </c>
      <c r="E65" s="146">
        <v>8</v>
      </c>
      <c r="F65" s="145">
        <f t="shared" si="6"/>
        <v>0.26666666666666666</v>
      </c>
      <c r="G65" s="147">
        <f>IF(E65&gt;0,F65/C65,"0")</f>
        <v>1.0025062656641603</v>
      </c>
      <c r="H65" s="146">
        <v>30</v>
      </c>
      <c r="I65" s="148">
        <f>IF(E65&gt;0,AE65+AF65,"0")</f>
        <v>3</v>
      </c>
      <c r="J65" s="149" t="s">
        <v>47</v>
      </c>
      <c r="K65" s="148">
        <f>IF(O65&gt;0,AG65+AH65,"0")</f>
        <v>0</v>
      </c>
      <c r="L65" s="144" t="str">
        <f>[1]Spelers!D18</f>
        <v>Thijs v d Zanden</v>
      </c>
      <c r="M65" s="145">
        <f>[1]Spelers!F18</f>
        <v>0.3</v>
      </c>
      <c r="N65" s="146">
        <v>1</v>
      </c>
      <c r="O65" s="146">
        <v>5</v>
      </c>
      <c r="P65" s="145">
        <f>O65/H65</f>
        <v>0.16666666666666666</v>
      </c>
      <c r="Q65" s="147">
        <f>IF(O65&gt;0,P65/M65,"0")</f>
        <v>0.55555555555555558</v>
      </c>
      <c r="R65" s="73"/>
      <c r="S65" s="73"/>
      <c r="T65" s="73"/>
      <c r="U65" s="73"/>
      <c r="V65" s="73"/>
      <c r="W65" s="73"/>
      <c r="X65" s="73"/>
      <c r="Y65" s="73"/>
      <c r="Z65" s="73"/>
      <c r="AC65" s="196" t="str">
        <f>IF(H65&gt;0,("1"),"0")</f>
        <v>1</v>
      </c>
      <c r="AE65" s="197" t="str">
        <f t="shared" si="7"/>
        <v>2</v>
      </c>
      <c r="AF65" s="198" t="str">
        <f>IF(F65&gt;=C65,("1"),"0")</f>
        <v>1</v>
      </c>
      <c r="AG65" s="197" t="str">
        <f t="shared" si="8"/>
        <v>0</v>
      </c>
      <c r="AH65" s="198" t="str">
        <f>IF(P65&gt;=M65,("1"),"0")</f>
        <v>0</v>
      </c>
    </row>
    <row r="66" spans="1:34" ht="18" thickBot="1" x14ac:dyDescent="0.35">
      <c r="A66" s="143" t="s">
        <v>88</v>
      </c>
      <c r="B66" s="144" t="str">
        <f>[1]Spelers!D21</f>
        <v>Will Kox</v>
      </c>
      <c r="C66" s="145">
        <f>[1]Spelers!F21</f>
        <v>0.26600000000000001</v>
      </c>
      <c r="D66" s="146">
        <v>1</v>
      </c>
      <c r="E66" s="146">
        <v>4</v>
      </c>
      <c r="F66" s="145">
        <f t="shared" si="6"/>
        <v>0.13333333333333333</v>
      </c>
      <c r="G66" s="147">
        <f>IF(E66&gt;0,F66/C66,"0")</f>
        <v>0.50125313283208017</v>
      </c>
      <c r="H66" s="146">
        <v>30</v>
      </c>
      <c r="I66" s="148">
        <f>IF(E66&gt;0,AE66+AF66,"0")</f>
        <v>0</v>
      </c>
      <c r="J66" s="149" t="s">
        <v>47</v>
      </c>
      <c r="K66" s="148">
        <f>IF(O66&gt;0,AG66+AH66,"0")</f>
        <v>3</v>
      </c>
      <c r="L66" s="144" t="str">
        <f>[1]Spelers!D25</f>
        <v>Jan Lavrijsen</v>
      </c>
      <c r="M66" s="145">
        <f>[1]Spelers!F25</f>
        <v>0.33300000000000002</v>
      </c>
      <c r="N66" s="146">
        <v>3</v>
      </c>
      <c r="O66" s="146">
        <v>12</v>
      </c>
      <c r="P66" s="145">
        <f>O66/H66</f>
        <v>0.4</v>
      </c>
      <c r="Q66" s="147">
        <f>IF(O66&gt;0,P66/M66,"0")</f>
        <v>1.2012012012012012</v>
      </c>
      <c r="AC66" s="196" t="str">
        <f>IF(H66&gt;0,("1"),"0")</f>
        <v>1</v>
      </c>
      <c r="AE66" s="197" t="str">
        <f t="shared" si="7"/>
        <v>0</v>
      </c>
      <c r="AF66" s="198" t="str">
        <f>IF(F66&gt;=C66,("1"),"0")</f>
        <v>0</v>
      </c>
      <c r="AG66" s="197" t="str">
        <f t="shared" si="8"/>
        <v>2</v>
      </c>
      <c r="AH66" s="198" t="str">
        <f>IF(P66&gt;=M66,("1"),"0")</f>
        <v>1</v>
      </c>
    </row>
    <row r="67" spans="1:34" ht="18" thickBot="1" x14ac:dyDescent="0.35">
      <c r="A67" s="143"/>
      <c r="B67" s="144" t="str">
        <f>[1]Spelers!D22</f>
        <v>Jan Dirkx</v>
      </c>
      <c r="C67" s="145">
        <f>[1]Spelers!F22</f>
        <v>0.26600000000000001</v>
      </c>
      <c r="D67" s="146">
        <v>2</v>
      </c>
      <c r="E67" s="146">
        <v>10</v>
      </c>
      <c r="F67" s="145">
        <f t="shared" si="6"/>
        <v>0.33333333333333331</v>
      </c>
      <c r="G67" s="147">
        <f>IF(E67&gt;0,F67/C67,"0")</f>
        <v>1.2531328320802004</v>
      </c>
      <c r="H67" s="146">
        <v>30</v>
      </c>
      <c r="I67" s="148">
        <f>IF(E67&gt;0,AE67+AF67,"0")</f>
        <v>1</v>
      </c>
      <c r="J67" s="149" t="s">
        <v>47</v>
      </c>
      <c r="K67" s="148">
        <f>IF(O67&gt;0,AG67+AH67,"0")</f>
        <v>3</v>
      </c>
      <c r="L67" s="144" t="str">
        <f>[1]Spelers!D16</f>
        <v>Cor Kemerink</v>
      </c>
      <c r="M67" s="145">
        <f>[1]Spelers!F16</f>
        <v>0.33300000000000002</v>
      </c>
      <c r="N67" s="146">
        <v>3</v>
      </c>
      <c r="O67" s="146">
        <v>15</v>
      </c>
      <c r="P67" s="145">
        <f>O67/H67</f>
        <v>0.5</v>
      </c>
      <c r="Q67" s="147">
        <f>IF(O67&gt;0,P67/M67,"0")</f>
        <v>1.5015015015015014</v>
      </c>
      <c r="AC67" s="196" t="str">
        <f>IF(H67&gt;0,("1"),"0")</f>
        <v>1</v>
      </c>
      <c r="AE67" s="197" t="str">
        <f t="shared" si="7"/>
        <v>0</v>
      </c>
      <c r="AF67" s="198" t="str">
        <f>IF(F67&gt;=C67,("1"),"0")</f>
        <v>1</v>
      </c>
      <c r="AG67" s="197" t="str">
        <f t="shared" si="8"/>
        <v>2</v>
      </c>
      <c r="AH67" s="198" t="str">
        <f>IF(P67&gt;=M67,("1"),"0")</f>
        <v>1</v>
      </c>
    </row>
    <row r="68" spans="1:34" ht="17.399999999999999" x14ac:dyDescent="0.3">
      <c r="A68" s="143"/>
      <c r="B68" s="144" t="str">
        <f>[1]Spelers!D14</f>
        <v>Kees Dierckx</v>
      </c>
      <c r="C68" s="145">
        <f>[1]Spelers!F14</f>
        <v>0.33300000000000002</v>
      </c>
      <c r="D68" s="146">
        <v>3</v>
      </c>
      <c r="E68" s="146">
        <v>10</v>
      </c>
      <c r="F68" s="145">
        <f t="shared" si="6"/>
        <v>0.33333333333333331</v>
      </c>
      <c r="G68" s="147">
        <f>IF(E68&gt;0,F68/C68,"0")</f>
        <v>1.0010010010010009</v>
      </c>
      <c r="H68" s="146">
        <v>30</v>
      </c>
      <c r="I68" s="148">
        <f>IF(E68&gt;0,AE68+AF68,"0")</f>
        <v>3</v>
      </c>
      <c r="J68" s="149" t="s">
        <v>47</v>
      </c>
      <c r="K68" s="148">
        <f>IF(O68&gt;0,AG68+AH68,"0")</f>
        <v>0</v>
      </c>
      <c r="L68" s="144" t="str">
        <f>[1]Spelers!D15</f>
        <v>Broer v Gisbergen</v>
      </c>
      <c r="M68" s="145">
        <f>[1]Spelers!F15</f>
        <v>0.33300000000000002</v>
      </c>
      <c r="N68" s="146">
        <v>1</v>
      </c>
      <c r="O68" s="146">
        <v>5</v>
      </c>
      <c r="P68" s="145">
        <f>O68/H68</f>
        <v>0.16666666666666666</v>
      </c>
      <c r="Q68" s="147">
        <f>IF(O68&gt;0,P68/M68,"0")</f>
        <v>0.50050050050050043</v>
      </c>
      <c r="AC68" s="196" t="str">
        <f>IF(H68&gt;0,("1"),"0")</f>
        <v>1</v>
      </c>
      <c r="AE68" s="197" t="str">
        <f t="shared" si="7"/>
        <v>2</v>
      </c>
      <c r="AF68" s="198" t="str">
        <f>IF(F68&gt;=C68,("1"),"0")</f>
        <v>1</v>
      </c>
      <c r="AG68" s="197" t="str">
        <f t="shared" si="8"/>
        <v>0</v>
      </c>
      <c r="AH68" s="198" t="str">
        <f>IF(P68&gt;=M68,("1"),"0")</f>
        <v>0</v>
      </c>
    </row>
    <row r="69" spans="1:34" ht="18" thickBot="1" x14ac:dyDescent="0.35">
      <c r="A69" s="151"/>
      <c r="B69" s="152"/>
      <c r="C69" s="153"/>
      <c r="D69" s="154"/>
      <c r="E69" s="154"/>
      <c r="F69" s="153"/>
      <c r="G69" s="155"/>
      <c r="H69" s="154"/>
      <c r="I69" s="156"/>
      <c r="J69" s="157"/>
      <c r="K69" s="156"/>
      <c r="L69" s="152"/>
      <c r="M69" s="153"/>
      <c r="N69" s="154"/>
      <c r="O69" s="154"/>
      <c r="P69" s="153"/>
      <c r="Q69" s="155"/>
      <c r="AE69" s="197"/>
      <c r="AF69" s="198"/>
      <c r="AG69" s="197"/>
      <c r="AH69" s="198"/>
    </row>
    <row r="70" spans="1:34" ht="18" thickBot="1" x14ac:dyDescent="0.35">
      <c r="A70" s="143"/>
      <c r="B70" s="144" t="str">
        <f>[1]Spelers!D15</f>
        <v>Broer v Gisbergen</v>
      </c>
      <c r="C70" s="145">
        <f>[1]Spelers!F15</f>
        <v>0.33300000000000002</v>
      </c>
      <c r="D70" s="146">
        <v>2</v>
      </c>
      <c r="E70" s="146">
        <v>6</v>
      </c>
      <c r="F70" s="145">
        <f>E70/H70</f>
        <v>0.2</v>
      </c>
      <c r="G70" s="147">
        <f>IF(E70&gt;0,F70/C70,"0")</f>
        <v>0.60060060060060061</v>
      </c>
      <c r="H70" s="146">
        <v>30</v>
      </c>
      <c r="I70" s="148">
        <f>IF(E70&gt;0,AE70+AF70,"0")</f>
        <v>0</v>
      </c>
      <c r="J70" s="149" t="s">
        <v>47</v>
      </c>
      <c r="K70" s="148">
        <f>IF(O70&gt;0,AG70+AH70,"0")</f>
        <v>3</v>
      </c>
      <c r="L70" s="144" t="str">
        <f>[1]Spelers!D23</f>
        <v>Gerard Swaanen</v>
      </c>
      <c r="M70" s="145">
        <f>[1]Spelers!F23</f>
        <v>0.26600000000000001</v>
      </c>
      <c r="N70" s="146">
        <v>2</v>
      </c>
      <c r="O70" s="146">
        <v>8</v>
      </c>
      <c r="P70" s="145">
        <f>O70/H70</f>
        <v>0.26666666666666666</v>
      </c>
      <c r="Q70" s="147">
        <f>IF(O70&gt;0,P70/M70,"0")</f>
        <v>1.0025062656641603</v>
      </c>
      <c r="AC70" s="196" t="str">
        <f>IF(H70&gt;0,("1"),"0")</f>
        <v>1</v>
      </c>
      <c r="AE70" s="197" t="str">
        <f t="shared" si="7"/>
        <v>0</v>
      </c>
      <c r="AF70" s="198" t="str">
        <f>IF(F70&gt;=C70,("1"),"0")</f>
        <v>0</v>
      </c>
      <c r="AG70" s="197" t="str">
        <f t="shared" si="8"/>
        <v>2</v>
      </c>
      <c r="AH70" s="198" t="str">
        <f>IF(P70&gt;=M70,("1"),"0")</f>
        <v>1</v>
      </c>
    </row>
    <row r="71" spans="1:34" ht="18" thickBot="1" x14ac:dyDescent="0.35">
      <c r="A71" s="143"/>
      <c r="B71" s="144" t="str">
        <f>[1]Spelers!D16</f>
        <v>Cor Kemerink</v>
      </c>
      <c r="C71" s="145">
        <f>[1]Spelers!F16</f>
        <v>0.33300000000000002</v>
      </c>
      <c r="D71" s="146">
        <v>2</v>
      </c>
      <c r="E71" s="146">
        <v>11</v>
      </c>
      <c r="F71" s="145">
        <f>E71/H71</f>
        <v>0.36666666666666664</v>
      </c>
      <c r="G71" s="147">
        <f>IF(E71&gt;0,F71/C71,"0")</f>
        <v>1.1011011011011009</v>
      </c>
      <c r="H71" s="146">
        <v>30</v>
      </c>
      <c r="I71" s="148">
        <f>IF(E71&gt;0,AE71+AF71,"0")</f>
        <v>3</v>
      </c>
      <c r="J71" s="149" t="s">
        <v>47</v>
      </c>
      <c r="K71" s="148">
        <f>IF(O71&gt;0,AG71+AH71,"0")</f>
        <v>0</v>
      </c>
      <c r="L71" s="144" t="str">
        <f>[1]Spelers!D14</f>
        <v>Kees Dierckx</v>
      </c>
      <c r="M71" s="145">
        <f>[1]Spelers!F14</f>
        <v>0.33300000000000002</v>
      </c>
      <c r="N71" s="146">
        <v>1</v>
      </c>
      <c r="O71" s="146">
        <v>3</v>
      </c>
      <c r="P71" s="145">
        <f>O71/H71</f>
        <v>0.1</v>
      </c>
      <c r="Q71" s="147">
        <f>IF(O71&gt;0,P71/M71,"0")</f>
        <v>0.3003003003003003</v>
      </c>
      <c r="AC71" s="196" t="str">
        <f>IF(H71&gt;0,("1"),"0")</f>
        <v>1</v>
      </c>
      <c r="AE71" s="197" t="str">
        <f t="shared" si="7"/>
        <v>2</v>
      </c>
      <c r="AF71" s="198" t="str">
        <f>IF(F71&gt;=C71,("1"),"0")</f>
        <v>1</v>
      </c>
      <c r="AG71" s="197" t="str">
        <f t="shared" si="8"/>
        <v>0</v>
      </c>
      <c r="AH71" s="198" t="str">
        <f>IF(P71&gt;=M71,("1"),"0")</f>
        <v>0</v>
      </c>
    </row>
    <row r="72" spans="1:34" ht="18" thickBot="1" x14ac:dyDescent="0.35">
      <c r="A72" s="143" t="s">
        <v>89</v>
      </c>
      <c r="B72" s="144" t="str">
        <f>[1]Spelers!D25</f>
        <v>Jan Lavrijsen</v>
      </c>
      <c r="C72" s="145">
        <f>[1]Spelers!F25</f>
        <v>0.33300000000000002</v>
      </c>
      <c r="D72" s="146">
        <v>2</v>
      </c>
      <c r="E72" s="146">
        <v>12</v>
      </c>
      <c r="F72" s="145">
        <f>E72/H72</f>
        <v>0.4</v>
      </c>
      <c r="G72" s="147">
        <f>IF(E72&gt;0,F72/C72,"0")</f>
        <v>1.2012012012012012</v>
      </c>
      <c r="H72" s="146">
        <v>30</v>
      </c>
      <c r="I72" s="148">
        <f>IF(E72&gt;0,AE72+AF72,"0")</f>
        <v>3</v>
      </c>
      <c r="J72" s="149" t="s">
        <v>47</v>
      </c>
      <c r="K72" s="148">
        <f>IF(O72&gt;0,AG72+AH72,"0")</f>
        <v>1</v>
      </c>
      <c r="L72" s="144" t="str">
        <f>[1]Spelers!D22</f>
        <v>Jan Dirkx</v>
      </c>
      <c r="M72" s="145">
        <f>[1]Spelers!F22</f>
        <v>0.26600000000000001</v>
      </c>
      <c r="N72" s="146">
        <v>2</v>
      </c>
      <c r="O72" s="146">
        <v>8</v>
      </c>
      <c r="P72" s="145">
        <f>O72/H72</f>
        <v>0.26666666666666666</v>
      </c>
      <c r="Q72" s="147">
        <f>IF(O72&gt;0,P72/M72,"0")</f>
        <v>1.0025062656641603</v>
      </c>
      <c r="AC72" s="196" t="str">
        <f>IF(H72&gt;0,("1"),"0")</f>
        <v>1</v>
      </c>
      <c r="AE72" s="197" t="str">
        <f t="shared" si="7"/>
        <v>2</v>
      </c>
      <c r="AF72" s="198" t="str">
        <f>IF(F72&gt;=C72,("1"),"0")</f>
        <v>1</v>
      </c>
      <c r="AG72" s="197" t="str">
        <f t="shared" si="8"/>
        <v>0</v>
      </c>
      <c r="AH72" s="198" t="str">
        <f>IF(P72&gt;=M72,("1"),"0")</f>
        <v>1</v>
      </c>
    </row>
    <row r="73" spans="1:34" ht="18" thickBot="1" x14ac:dyDescent="0.35">
      <c r="A73" s="143"/>
      <c r="B73" s="144" t="str">
        <f>[1]Spelers!D18</f>
        <v>Thijs v d Zanden</v>
      </c>
      <c r="C73" s="145">
        <f>[1]Spelers!F18</f>
        <v>0.3</v>
      </c>
      <c r="D73" s="146">
        <v>1</v>
      </c>
      <c r="E73" s="146">
        <v>3</v>
      </c>
      <c r="F73" s="145">
        <f>E73/H73</f>
        <v>0.1</v>
      </c>
      <c r="G73" s="147">
        <f>IF(E73&gt;0,F73/C73,"0")</f>
        <v>0.33333333333333337</v>
      </c>
      <c r="H73" s="146">
        <v>30</v>
      </c>
      <c r="I73" s="148">
        <f>IF(E73&gt;0,AE73+AF73,"0")</f>
        <v>0</v>
      </c>
      <c r="J73" s="149" t="s">
        <v>47</v>
      </c>
      <c r="K73" s="148">
        <f>IF(O73&gt;0,AG73+AH73,"0")</f>
        <v>3</v>
      </c>
      <c r="L73" s="144" t="str">
        <f>[1]Spelers!D21</f>
        <v>Will Kox</v>
      </c>
      <c r="M73" s="145">
        <f>[1]Spelers!F21</f>
        <v>0.26600000000000001</v>
      </c>
      <c r="N73" s="146">
        <v>2</v>
      </c>
      <c r="O73" s="146">
        <v>9</v>
      </c>
      <c r="P73" s="145">
        <f>O73/H73</f>
        <v>0.3</v>
      </c>
      <c r="Q73" s="147">
        <f>IF(O73&gt;0,P73/M73,"0")</f>
        <v>1.1278195488721803</v>
      </c>
      <c r="AC73" s="196" t="str">
        <f>IF(H73&gt;0,("1"),"0")</f>
        <v>1</v>
      </c>
      <c r="AE73" s="197" t="str">
        <f t="shared" si="7"/>
        <v>0</v>
      </c>
      <c r="AF73" s="198" t="str">
        <f>IF(F73&gt;=C73,("1"),"0")</f>
        <v>0</v>
      </c>
      <c r="AG73" s="197" t="str">
        <f t="shared" si="8"/>
        <v>2</v>
      </c>
      <c r="AH73" s="198" t="str">
        <f>IF(P73&gt;=M73,("1"),"0")</f>
        <v>1</v>
      </c>
    </row>
    <row r="74" spans="1:34" ht="17.399999999999999" x14ac:dyDescent="0.3">
      <c r="A74" s="143"/>
      <c r="B74" s="144" t="str">
        <f>[1]Spelers!D19</f>
        <v>Fons Fonteijn</v>
      </c>
      <c r="C74" s="145">
        <f>[1]Spelers!F19</f>
        <v>0.3</v>
      </c>
      <c r="D74" s="146">
        <v>3</v>
      </c>
      <c r="E74" s="146">
        <v>12</v>
      </c>
      <c r="F74" s="145">
        <f>E74/H74</f>
        <v>0.4</v>
      </c>
      <c r="G74" s="147">
        <f>IF(E74&gt;0,F74/C74,"0")</f>
        <v>1.3333333333333335</v>
      </c>
      <c r="H74" s="146">
        <v>30</v>
      </c>
      <c r="I74" s="148">
        <f>IF(E74&gt;0,AE74+AF74,"0")</f>
        <v>1</v>
      </c>
      <c r="J74" s="149" t="s">
        <v>47</v>
      </c>
      <c r="K74" s="148">
        <f>IF(O74&gt;0,AG74+AH74,"0")</f>
        <v>3</v>
      </c>
      <c r="L74" s="144" t="str">
        <f>[1]Spelers!D20</f>
        <v>Cees v Gestel</v>
      </c>
      <c r="M74" s="145">
        <f>[1]Spelers!F20</f>
        <v>0.26600000000000001</v>
      </c>
      <c r="N74" s="146">
        <v>3</v>
      </c>
      <c r="O74" s="146">
        <v>16</v>
      </c>
      <c r="P74" s="145">
        <f>O74/H74</f>
        <v>0.53333333333333333</v>
      </c>
      <c r="Q74" s="147">
        <f>IF(O74&gt;0,P74/M74,"0")</f>
        <v>2.0050125313283207</v>
      </c>
      <c r="AC74" s="196" t="str">
        <f>IF(H74&gt;0,("1"),"0")</f>
        <v>1</v>
      </c>
      <c r="AE74" s="197" t="str">
        <f t="shared" si="7"/>
        <v>0</v>
      </c>
      <c r="AF74" s="198" t="str">
        <f>IF(F74&gt;=C74,("1"),"0")</f>
        <v>1</v>
      </c>
      <c r="AG74" s="197" t="str">
        <f t="shared" si="8"/>
        <v>2</v>
      </c>
      <c r="AH74" s="198" t="str">
        <f>IF(P74&gt;=M74,("1"),"0")</f>
        <v>1</v>
      </c>
    </row>
    <row r="75" spans="1:34" ht="18" thickBot="1" x14ac:dyDescent="0.35">
      <c r="A75" s="151"/>
      <c r="B75" s="152"/>
      <c r="C75" s="153"/>
      <c r="D75" s="154"/>
      <c r="E75" s="154"/>
      <c r="F75" s="153"/>
      <c r="G75" s="155"/>
      <c r="H75" s="154"/>
      <c r="I75" s="156"/>
      <c r="J75" s="157"/>
      <c r="K75" s="156"/>
      <c r="L75" s="152"/>
      <c r="M75" s="153"/>
      <c r="N75" s="154"/>
      <c r="O75" s="154"/>
      <c r="P75" s="153"/>
      <c r="Q75" s="155"/>
      <c r="AE75" s="197"/>
      <c r="AF75" s="198"/>
      <c r="AG75" s="197"/>
      <c r="AH75" s="198"/>
    </row>
    <row r="76" spans="1:34" ht="18" thickBot="1" x14ac:dyDescent="0.35">
      <c r="A76" s="143"/>
      <c r="B76" s="144" t="str">
        <f>[1]Spelers!D23</f>
        <v>Gerard Swaanen</v>
      </c>
      <c r="C76" s="145">
        <f>[1]Spelers!F23</f>
        <v>0.26600000000000001</v>
      </c>
      <c r="D76" s="146"/>
      <c r="E76" s="146"/>
      <c r="F76" s="145" t="e">
        <f>E76/H76</f>
        <v>#DIV/0!</v>
      </c>
      <c r="G76" s="147" t="str">
        <f>IF(E76&gt;0,F76/C76,"0")</f>
        <v>0</v>
      </c>
      <c r="H76" s="146"/>
      <c r="I76" s="148" t="str">
        <f>IF(E76&gt;0,AE76+AF76,"0")</f>
        <v>0</v>
      </c>
      <c r="J76" s="149" t="s">
        <v>47</v>
      </c>
      <c r="K76" s="148" t="str">
        <f>IF(O76&gt;0,AG76+AH76,"0")</f>
        <v>0</v>
      </c>
      <c r="L76" s="144" t="str">
        <f>[1]Spelers!D20</f>
        <v>Cees v Gestel</v>
      </c>
      <c r="M76" s="145">
        <f>[1]Spelers!F20</f>
        <v>0.26600000000000001</v>
      </c>
      <c r="N76" s="146"/>
      <c r="O76" s="146"/>
      <c r="P76" s="145" t="e">
        <f>O76/H76</f>
        <v>#DIV/0!</v>
      </c>
      <c r="Q76" s="147" t="str">
        <f>IF(O76&gt;0,P76/M76,"0")</f>
        <v>0</v>
      </c>
      <c r="AC76" s="196" t="str">
        <f>IF(H76&gt;0,("1"),"0")</f>
        <v>0</v>
      </c>
      <c r="AE76" s="197" t="str">
        <f t="shared" si="7"/>
        <v>1</v>
      </c>
      <c r="AF76" s="198" t="e">
        <f>IF(F76&gt;=C76,("1"),"0")</f>
        <v>#DIV/0!</v>
      </c>
      <c r="AG76" s="197" t="str">
        <f t="shared" si="8"/>
        <v>1</v>
      </c>
      <c r="AH76" s="198" t="e">
        <f>IF(P76&gt;=M76,("1"),"0")</f>
        <v>#DIV/0!</v>
      </c>
    </row>
    <row r="77" spans="1:34" ht="18" thickBot="1" x14ac:dyDescent="0.35">
      <c r="A77" s="143"/>
      <c r="B77" s="144" t="str">
        <f>[1]Spelers!D21</f>
        <v>Will Kox</v>
      </c>
      <c r="C77" s="145">
        <f>[1]Spelers!F21</f>
        <v>0.26600000000000001</v>
      </c>
      <c r="D77" s="146"/>
      <c r="E77" s="146"/>
      <c r="F77" s="145" t="e">
        <f>E77/H77</f>
        <v>#DIV/0!</v>
      </c>
      <c r="G77" s="147" t="str">
        <f>IF(E77&gt;0,F77/C77,"0")</f>
        <v>0</v>
      </c>
      <c r="H77" s="146"/>
      <c r="I77" s="148" t="str">
        <f>IF(E77&gt;0,AE77+AF77,"0")</f>
        <v>0</v>
      </c>
      <c r="J77" s="149" t="s">
        <v>47</v>
      </c>
      <c r="K77" s="148" t="str">
        <f>IF(O77&gt;0,AG77+AH77,"0")</f>
        <v>0</v>
      </c>
      <c r="L77" s="144" t="str">
        <f>[1]Spelers!D19</f>
        <v>Fons Fonteijn</v>
      </c>
      <c r="M77" s="145">
        <f>[1]Spelers!F19</f>
        <v>0.3</v>
      </c>
      <c r="N77" s="146"/>
      <c r="O77" s="146"/>
      <c r="P77" s="145" t="e">
        <f>O77/H77</f>
        <v>#DIV/0!</v>
      </c>
      <c r="Q77" s="147" t="str">
        <f>IF(O77&gt;0,P77/M77,"0")</f>
        <v>0</v>
      </c>
      <c r="AC77" s="196" t="str">
        <f>IF(H77&gt;0,("1"),"0")</f>
        <v>0</v>
      </c>
      <c r="AE77" s="197" t="str">
        <f t="shared" si="7"/>
        <v>1</v>
      </c>
      <c r="AF77" s="198" t="e">
        <f>IF(F77&gt;=C77,("1"),"0")</f>
        <v>#DIV/0!</v>
      </c>
      <c r="AG77" s="197" t="str">
        <f t="shared" si="8"/>
        <v>1</v>
      </c>
      <c r="AH77" s="198" t="e">
        <f>IF(P77&gt;=M77,("1"),"0")</f>
        <v>#DIV/0!</v>
      </c>
    </row>
    <row r="78" spans="1:34" ht="18" thickBot="1" x14ac:dyDescent="0.35">
      <c r="A78" s="143" t="s">
        <v>90</v>
      </c>
      <c r="B78" s="144" t="str">
        <f>[1]Spelers!D22</f>
        <v>Jan Dirkx</v>
      </c>
      <c r="C78" s="145">
        <f>[1]Spelers!F22</f>
        <v>0.26600000000000001</v>
      </c>
      <c r="D78" s="146"/>
      <c r="E78" s="146"/>
      <c r="F78" s="145" t="e">
        <f>E78/H78</f>
        <v>#DIV/0!</v>
      </c>
      <c r="G78" s="147" t="str">
        <f>IF(E78&gt;0,F78/C78,"0")</f>
        <v>0</v>
      </c>
      <c r="H78" s="146"/>
      <c r="I78" s="148" t="str">
        <f>IF(E78&gt;0,AE78+AF78,"0")</f>
        <v>0</v>
      </c>
      <c r="J78" s="149" t="s">
        <v>47</v>
      </c>
      <c r="K78" s="148" t="str">
        <f>IF(O78&gt;0,AG78+AH78,"0")</f>
        <v>0</v>
      </c>
      <c r="L78" s="144" t="str">
        <f>[1]Spelers!D18</f>
        <v>Thijs v d Zanden</v>
      </c>
      <c r="M78" s="145">
        <f>[1]Spelers!F18</f>
        <v>0.3</v>
      </c>
      <c r="N78" s="146"/>
      <c r="O78" s="146"/>
      <c r="P78" s="145" t="e">
        <f>O78/H78</f>
        <v>#DIV/0!</v>
      </c>
      <c r="Q78" s="147" t="str">
        <f>IF(O78&gt;0,P78/M78,"0")</f>
        <v>0</v>
      </c>
      <c r="AC78" s="196" t="str">
        <f>IF(H78&gt;0,("1"),"0")</f>
        <v>0</v>
      </c>
      <c r="AE78" s="197" t="str">
        <f t="shared" si="7"/>
        <v>1</v>
      </c>
      <c r="AF78" s="198" t="e">
        <f>IF(F78&gt;=C78,("1"),"0")</f>
        <v>#DIV/0!</v>
      </c>
      <c r="AG78" s="197" t="str">
        <f t="shared" si="8"/>
        <v>1</v>
      </c>
      <c r="AH78" s="198" t="e">
        <f>IF(P78&gt;=M78,("1"),"0")</f>
        <v>#DIV/0!</v>
      </c>
    </row>
    <row r="79" spans="1:34" ht="18" thickBot="1" x14ac:dyDescent="0.35">
      <c r="A79" s="143"/>
      <c r="B79" s="144" t="str">
        <f>[1]Spelers!D14</f>
        <v>Kees Dierckx</v>
      </c>
      <c r="C79" s="145">
        <f>[1]Spelers!F14</f>
        <v>0.33300000000000002</v>
      </c>
      <c r="D79" s="146"/>
      <c r="E79" s="146"/>
      <c r="F79" s="145" t="e">
        <f>E79/H79</f>
        <v>#DIV/0!</v>
      </c>
      <c r="G79" s="147" t="str">
        <f>IF(E79&gt;0,F79/C79,"0")</f>
        <v>0</v>
      </c>
      <c r="H79" s="146"/>
      <c r="I79" s="148" t="str">
        <f>IF(E79&gt;0,AE79+AF79,"0")</f>
        <v>0</v>
      </c>
      <c r="J79" s="149" t="s">
        <v>47</v>
      </c>
      <c r="K79" s="148" t="str">
        <f>IF(O79&gt;0,AG79+AH79,"0")</f>
        <v>0</v>
      </c>
      <c r="L79" s="144" t="str">
        <f>[1]Spelers!D25</f>
        <v>Jan Lavrijsen</v>
      </c>
      <c r="M79" s="145">
        <f>[1]Spelers!F25</f>
        <v>0.33300000000000002</v>
      </c>
      <c r="N79" s="146"/>
      <c r="O79" s="146"/>
      <c r="P79" s="145" t="e">
        <f>O79/H79</f>
        <v>#DIV/0!</v>
      </c>
      <c r="Q79" s="147" t="str">
        <f>IF(O79&gt;0,P79/M79,"0")</f>
        <v>0</v>
      </c>
      <c r="AC79" s="196" t="str">
        <f>IF(H79&gt;0,("1"),"0")</f>
        <v>0</v>
      </c>
      <c r="AE79" s="197" t="str">
        <f t="shared" si="7"/>
        <v>1</v>
      </c>
      <c r="AF79" s="198" t="e">
        <f>IF(F79&gt;=C79,("1"),"0")</f>
        <v>#DIV/0!</v>
      </c>
      <c r="AG79" s="197" t="str">
        <f t="shared" si="8"/>
        <v>1</v>
      </c>
      <c r="AH79" s="198" t="e">
        <f>IF(P79&gt;=M79,("1"),"0")</f>
        <v>#DIV/0!</v>
      </c>
    </row>
    <row r="80" spans="1:34" ht="17.399999999999999" x14ac:dyDescent="0.3">
      <c r="A80" s="143"/>
      <c r="B80" s="144" t="str">
        <f>[1]Spelers!D15</f>
        <v>Broer v Gisbergen</v>
      </c>
      <c r="C80" s="145">
        <f>[1]Spelers!F15</f>
        <v>0.33300000000000002</v>
      </c>
      <c r="D80" s="146"/>
      <c r="E80" s="146"/>
      <c r="F80" s="145" t="e">
        <f>E80/H80</f>
        <v>#DIV/0!</v>
      </c>
      <c r="G80" s="147" t="str">
        <f>IF(E80&gt;0,F80/C80,"0")</f>
        <v>0</v>
      </c>
      <c r="H80" s="146"/>
      <c r="I80" s="148" t="str">
        <f>IF(E80&gt;0,AE80+AF80,"0")</f>
        <v>0</v>
      </c>
      <c r="J80" s="149" t="s">
        <v>47</v>
      </c>
      <c r="K80" s="148" t="str">
        <f>IF(O80&gt;0,AG80+AH80,"0")</f>
        <v>0</v>
      </c>
      <c r="L80" s="144" t="str">
        <f>[1]Spelers!D16</f>
        <v>Cor Kemerink</v>
      </c>
      <c r="M80" s="145">
        <f>[1]Spelers!F16</f>
        <v>0.33300000000000002</v>
      </c>
      <c r="N80" s="146"/>
      <c r="O80" s="146"/>
      <c r="P80" s="145" t="e">
        <f>O80/H80</f>
        <v>#DIV/0!</v>
      </c>
      <c r="Q80" s="147" t="str">
        <f>IF(O80&gt;0,P80/M80,"0")</f>
        <v>0</v>
      </c>
      <c r="AC80" s="196" t="str">
        <f>IF(H80&gt;0,("1"),"0")</f>
        <v>0</v>
      </c>
      <c r="AE80" s="197" t="str">
        <f t="shared" si="7"/>
        <v>1</v>
      </c>
      <c r="AF80" s="198" t="e">
        <f>IF(F80&gt;=C80,("1"),"0")</f>
        <v>#DIV/0!</v>
      </c>
      <c r="AG80" s="197" t="str">
        <f t="shared" si="8"/>
        <v>1</v>
      </c>
      <c r="AH80" s="198" t="e">
        <f>IF(P80&gt;=M80,("1"),"0")</f>
        <v>#DIV/0!</v>
      </c>
    </row>
    <row r="81" spans="1:34" ht="18" thickBot="1" x14ac:dyDescent="0.35">
      <c r="A81" s="151"/>
      <c r="B81" s="152"/>
      <c r="C81" s="153"/>
      <c r="D81" s="154"/>
      <c r="E81" s="154"/>
      <c r="F81" s="153"/>
      <c r="G81" s="155"/>
      <c r="H81" s="154"/>
      <c r="I81" s="156"/>
      <c r="J81" s="157"/>
      <c r="K81" s="156"/>
      <c r="L81" s="152"/>
      <c r="M81" s="153"/>
      <c r="N81" s="154"/>
      <c r="O81" s="154"/>
      <c r="P81" s="153"/>
      <c r="Q81" s="155"/>
      <c r="AE81" s="197"/>
      <c r="AF81" s="198"/>
      <c r="AG81" s="197"/>
      <c r="AH81" s="198"/>
    </row>
    <row r="82" spans="1:34" ht="18" thickBot="1" x14ac:dyDescent="0.35">
      <c r="A82" s="143"/>
      <c r="B82" s="144" t="str">
        <f>[1]Spelers!D16</f>
        <v>Cor Kemerink</v>
      </c>
      <c r="C82" s="145">
        <f>[1]Spelers!F16</f>
        <v>0.33300000000000002</v>
      </c>
      <c r="D82" s="146"/>
      <c r="E82" s="146"/>
      <c r="F82" s="145" t="e">
        <f>E82/H82</f>
        <v>#DIV/0!</v>
      </c>
      <c r="G82" s="147" t="str">
        <f>IF(E82&gt;0,F82/C82,"0")</f>
        <v>0</v>
      </c>
      <c r="H82" s="146"/>
      <c r="I82" s="148" t="str">
        <f>IF(E82&gt;0,AE82+AF82,"0")</f>
        <v>0</v>
      </c>
      <c r="J82" s="149" t="s">
        <v>47</v>
      </c>
      <c r="K82" s="148" t="str">
        <f>IF(O82&gt;0,AG82+AH82,"0")</f>
        <v>0</v>
      </c>
      <c r="L82" s="144" t="str">
        <f>[1]Spelers!D23</f>
        <v>Gerard Swaanen</v>
      </c>
      <c r="M82" s="145">
        <f>[1]Spelers!F23</f>
        <v>0.26600000000000001</v>
      </c>
      <c r="N82" s="146"/>
      <c r="O82" s="146"/>
      <c r="P82" s="145" t="e">
        <f>O82/H82</f>
        <v>#DIV/0!</v>
      </c>
      <c r="Q82" s="147" t="str">
        <f>IF(O82&gt;0,P82/M82,"0")</f>
        <v>0</v>
      </c>
      <c r="AC82" s="196" t="str">
        <f>IF(H82&gt;0,("1"),"0")</f>
        <v>0</v>
      </c>
      <c r="AE82" s="197" t="str">
        <f t="shared" si="7"/>
        <v>1</v>
      </c>
      <c r="AF82" s="198" t="e">
        <f>IF(F82&gt;=C82,("1"),"0")</f>
        <v>#DIV/0!</v>
      </c>
      <c r="AG82" s="197" t="str">
        <f t="shared" si="8"/>
        <v>1</v>
      </c>
      <c r="AH82" s="198" t="e">
        <f>IF(P82&gt;=M82,("1"),"0")</f>
        <v>#DIV/0!</v>
      </c>
    </row>
    <row r="83" spans="1:34" ht="18" thickBot="1" x14ac:dyDescent="0.35">
      <c r="A83" s="143"/>
      <c r="B83" s="144" t="str">
        <f>[1]Spelers!D25</f>
        <v>Jan Lavrijsen</v>
      </c>
      <c r="C83" s="145">
        <f>[1]Spelers!F17</f>
        <v>0.3</v>
      </c>
      <c r="D83" s="146"/>
      <c r="E83" s="146"/>
      <c r="F83" s="145" t="e">
        <f>E83/H83</f>
        <v>#DIV/0!</v>
      </c>
      <c r="G83" s="147" t="str">
        <f>IF(E83&gt;0,F83/C83,"0")</f>
        <v>0</v>
      </c>
      <c r="H83" s="146"/>
      <c r="I83" s="148" t="str">
        <f>IF(E83&gt;0,AE83+AF83,"0")</f>
        <v>0</v>
      </c>
      <c r="J83" s="149" t="s">
        <v>47</v>
      </c>
      <c r="K83" s="148" t="str">
        <f>IF(O83&gt;0,AG83+AH83,"0")</f>
        <v>0</v>
      </c>
      <c r="L83" s="144" t="str">
        <f>[1]Spelers!D15</f>
        <v>Broer v Gisbergen</v>
      </c>
      <c r="M83" s="145">
        <f>[1]Spelers!F15</f>
        <v>0.33300000000000002</v>
      </c>
      <c r="N83" s="146"/>
      <c r="O83" s="146"/>
      <c r="P83" s="145" t="e">
        <f>O83/H83</f>
        <v>#DIV/0!</v>
      </c>
      <c r="Q83" s="147" t="str">
        <f>IF(O83&gt;0,P83/M83,"0")</f>
        <v>0</v>
      </c>
      <c r="AC83" s="196" t="str">
        <f>IF(H83&gt;0,("1"),"0")</f>
        <v>0</v>
      </c>
      <c r="AE83" s="197" t="str">
        <f t="shared" si="7"/>
        <v>1</v>
      </c>
      <c r="AF83" s="198" t="e">
        <f>IF(F83&gt;=C83,("1"),"0")</f>
        <v>#DIV/0!</v>
      </c>
      <c r="AG83" s="197" t="str">
        <f t="shared" si="8"/>
        <v>1</v>
      </c>
      <c r="AH83" s="198" t="e">
        <f>IF(P83&gt;=M83,("1"),"0")</f>
        <v>#DIV/0!</v>
      </c>
    </row>
    <row r="84" spans="1:34" ht="18" thickBot="1" x14ac:dyDescent="0.35">
      <c r="A84" s="143" t="s">
        <v>91</v>
      </c>
      <c r="B84" s="144" t="str">
        <f>[1]Spelers!D18</f>
        <v>Thijs v d Zanden</v>
      </c>
      <c r="C84" s="145">
        <f>[1]Spelers!F25</f>
        <v>0.33300000000000002</v>
      </c>
      <c r="D84" s="146"/>
      <c r="E84" s="146"/>
      <c r="F84" s="145" t="e">
        <f>E84/H84</f>
        <v>#DIV/0!</v>
      </c>
      <c r="G84" s="147" t="str">
        <f>IF(E84&gt;0,F84/C84,"0")</f>
        <v>0</v>
      </c>
      <c r="H84" s="146"/>
      <c r="I84" s="148" t="str">
        <f>IF(E84&gt;0,AE84+AF84,"0")</f>
        <v>0</v>
      </c>
      <c r="J84" s="149" t="s">
        <v>47</v>
      </c>
      <c r="K84" s="148" t="str">
        <f>IF(O84&gt;0,AG84+AH84,"0")</f>
        <v>0</v>
      </c>
      <c r="L84" s="144" t="str">
        <f>[1]Spelers!D14</f>
        <v>Kees Dierckx</v>
      </c>
      <c r="M84" s="145">
        <f>[1]Spelers!F14</f>
        <v>0.33300000000000002</v>
      </c>
      <c r="N84" s="146"/>
      <c r="O84" s="146"/>
      <c r="P84" s="145" t="e">
        <f>O84/H84</f>
        <v>#DIV/0!</v>
      </c>
      <c r="Q84" s="147" t="str">
        <f>IF(O84&gt;0,P84/M84,"0")</f>
        <v>0</v>
      </c>
      <c r="AC84" s="196" t="str">
        <f>IF(H84&gt;0,("1"),"0")</f>
        <v>0</v>
      </c>
      <c r="AE84" s="197" t="str">
        <f t="shared" si="7"/>
        <v>1</v>
      </c>
      <c r="AF84" s="198" t="e">
        <f>IF(F84&gt;=C84,("1"),"0")</f>
        <v>#DIV/0!</v>
      </c>
      <c r="AG84" s="197" t="str">
        <f t="shared" si="8"/>
        <v>1</v>
      </c>
      <c r="AH84" s="198" t="e">
        <f>IF(P84&gt;=M84,("1"),"0")</f>
        <v>#DIV/0!</v>
      </c>
    </row>
    <row r="85" spans="1:34" ht="18" thickBot="1" x14ac:dyDescent="0.35">
      <c r="A85" s="143"/>
      <c r="B85" s="144" t="str">
        <f>[1]Spelers!D19</f>
        <v>Fons Fonteijn</v>
      </c>
      <c r="C85" s="145">
        <f>[1]Spelers!F19</f>
        <v>0.3</v>
      </c>
      <c r="D85" s="146"/>
      <c r="E85" s="146"/>
      <c r="F85" s="145" t="e">
        <f>E85/H85</f>
        <v>#DIV/0!</v>
      </c>
      <c r="G85" s="147" t="str">
        <f>IF(E85&gt;0,F85/C85,"0")</f>
        <v>0</v>
      </c>
      <c r="H85" s="146"/>
      <c r="I85" s="148" t="str">
        <f>IF(E85&gt;0,AE85+AF85,"0")</f>
        <v>0</v>
      </c>
      <c r="J85" s="149" t="s">
        <v>47</v>
      </c>
      <c r="K85" s="148" t="str">
        <f>IF(O85&gt;0,AG85+AH85,"0")</f>
        <v>0</v>
      </c>
      <c r="L85" s="144" t="str">
        <f>[1]Spelers!D22</f>
        <v>Jan Dirkx</v>
      </c>
      <c r="M85" s="145">
        <f>[1]Spelers!F22</f>
        <v>0.26600000000000001</v>
      </c>
      <c r="N85" s="146"/>
      <c r="O85" s="146"/>
      <c r="P85" s="145" t="e">
        <f>O85/H85</f>
        <v>#DIV/0!</v>
      </c>
      <c r="Q85" s="147" t="str">
        <f>IF(O85&gt;0,P85/M85,"0")</f>
        <v>0</v>
      </c>
      <c r="AC85" s="196" t="str">
        <f>IF(H85&gt;0,("1"),"0")</f>
        <v>0</v>
      </c>
      <c r="AE85" s="197" t="str">
        <f t="shared" si="7"/>
        <v>1</v>
      </c>
      <c r="AF85" s="198" t="e">
        <f>IF(F85&gt;=C85,("1"),"0")</f>
        <v>#DIV/0!</v>
      </c>
      <c r="AG85" s="197" t="str">
        <f t="shared" si="8"/>
        <v>1</v>
      </c>
      <c r="AH85" s="198" t="e">
        <f>IF(P85&gt;=M85,("1"),"0")</f>
        <v>#DIV/0!</v>
      </c>
    </row>
    <row r="86" spans="1:34" ht="17.399999999999999" x14ac:dyDescent="0.3">
      <c r="A86" s="143"/>
      <c r="B86" s="144" t="str">
        <f>[1]Spelers!D20</f>
        <v>Cees v Gestel</v>
      </c>
      <c r="C86" s="145">
        <f>[1]Spelers!F20</f>
        <v>0.26600000000000001</v>
      </c>
      <c r="D86" s="146"/>
      <c r="E86" s="146"/>
      <c r="F86" s="145" t="e">
        <f>E86/H86</f>
        <v>#DIV/0!</v>
      </c>
      <c r="G86" s="147" t="str">
        <f>IF(E86&gt;0,F86/C86,"0")</f>
        <v>0</v>
      </c>
      <c r="H86" s="146"/>
      <c r="I86" s="148" t="str">
        <f>IF(E86&gt;0,AE86+AF86,"0")</f>
        <v>0</v>
      </c>
      <c r="J86" s="149" t="s">
        <v>47</v>
      </c>
      <c r="K86" s="148" t="str">
        <f>IF(O86&gt;0,AG86+AH86,"0")</f>
        <v>0</v>
      </c>
      <c r="L86" s="144" t="str">
        <f>[1]Spelers!D21</f>
        <v>Will Kox</v>
      </c>
      <c r="M86" s="145">
        <f>[1]Spelers!F21</f>
        <v>0.26600000000000001</v>
      </c>
      <c r="N86" s="146"/>
      <c r="O86" s="146"/>
      <c r="P86" s="145" t="e">
        <f>O86/H86</f>
        <v>#DIV/0!</v>
      </c>
      <c r="Q86" s="147" t="str">
        <f>IF(O86&gt;0,P86/M86,"0")</f>
        <v>0</v>
      </c>
      <c r="AC86" s="196" t="str">
        <f>IF(H86&gt;0,("1"),"0")</f>
        <v>0</v>
      </c>
      <c r="AE86" s="197" t="str">
        <f t="shared" si="7"/>
        <v>1</v>
      </c>
      <c r="AF86" s="198" t="e">
        <f>IF(F86&gt;=C86,("1"),"0")</f>
        <v>#DIV/0!</v>
      </c>
      <c r="AG86" s="197" t="str">
        <f t="shared" si="8"/>
        <v>1</v>
      </c>
      <c r="AH86" s="198" t="e">
        <f>IF(P86&gt;=M86,("1"),"0")</f>
        <v>#DIV/0!</v>
      </c>
    </row>
    <row r="87" spans="1:34" ht="18" thickBot="1" x14ac:dyDescent="0.35">
      <c r="A87" s="151"/>
      <c r="B87" s="152"/>
      <c r="C87" s="153"/>
      <c r="D87" s="154"/>
      <c r="E87" s="154"/>
      <c r="F87" s="153"/>
      <c r="G87" s="155"/>
      <c r="H87" s="154"/>
      <c r="I87" s="156"/>
      <c r="J87" s="157"/>
      <c r="K87" s="156"/>
      <c r="L87" s="152"/>
      <c r="M87" s="153"/>
      <c r="N87" s="154"/>
      <c r="O87" s="154"/>
      <c r="P87" s="153"/>
      <c r="Q87" s="155"/>
      <c r="AE87" s="197"/>
      <c r="AF87" s="198"/>
      <c r="AG87" s="197"/>
      <c r="AH87" s="198"/>
    </row>
    <row r="88" spans="1:34" ht="18" thickBot="1" x14ac:dyDescent="0.35">
      <c r="A88" s="143"/>
      <c r="B88" s="144" t="str">
        <f>[1]Spelers!D23</f>
        <v>Gerard Swaanen</v>
      </c>
      <c r="C88" s="145">
        <f>[1]Spelers!F23</f>
        <v>0.26600000000000001</v>
      </c>
      <c r="D88" s="146"/>
      <c r="E88" s="146"/>
      <c r="F88" s="145" t="e">
        <f t="shared" ref="F88:F98" si="9">E88/H88</f>
        <v>#DIV/0!</v>
      </c>
      <c r="G88" s="147" t="str">
        <f>IF(E88&gt;0,F88/C88,"0")</f>
        <v>0</v>
      </c>
      <c r="H88" s="146"/>
      <c r="I88" s="148" t="str">
        <f>IF(E88&gt;0,AE88+AF88,"0")</f>
        <v>0</v>
      </c>
      <c r="J88" s="149" t="s">
        <v>47</v>
      </c>
      <c r="K88" s="148" t="str">
        <f>IF(O88&gt;0,AG88+AH88,"0")</f>
        <v>0</v>
      </c>
      <c r="L88" s="144" t="str">
        <f>[1]Spelers!D21</f>
        <v>Will Kox</v>
      </c>
      <c r="M88" s="145">
        <f>[1]Spelers!F21</f>
        <v>0.26600000000000001</v>
      </c>
      <c r="N88" s="146"/>
      <c r="O88" s="146"/>
      <c r="P88" s="145" t="e">
        <f>O88/H88</f>
        <v>#DIV/0!</v>
      </c>
      <c r="Q88" s="147" t="str">
        <f>IF(O88&gt;0,P88/M88,"0")</f>
        <v>0</v>
      </c>
      <c r="AC88" s="196" t="str">
        <f>IF(H88&gt;0,("1"),"0")</f>
        <v>0</v>
      </c>
      <c r="AE88" s="197" t="str">
        <f t="shared" si="7"/>
        <v>1</v>
      </c>
      <c r="AF88" s="198" t="e">
        <f>IF(F88&gt;=C88,("1"),"0")</f>
        <v>#DIV/0!</v>
      </c>
      <c r="AG88" s="197" t="str">
        <f t="shared" si="8"/>
        <v>1</v>
      </c>
      <c r="AH88" s="198" t="e">
        <f>IF(P88&gt;=M88,("1"),"0")</f>
        <v>#DIV/0!</v>
      </c>
    </row>
    <row r="89" spans="1:34" ht="18" thickBot="1" x14ac:dyDescent="0.35">
      <c r="A89" s="143"/>
      <c r="B89" s="144" t="str">
        <f>[1]Spelers!D22</f>
        <v>Jan Dirkx</v>
      </c>
      <c r="C89" s="145">
        <f>[1]Spelers!F22</f>
        <v>0.26600000000000001</v>
      </c>
      <c r="D89" s="146"/>
      <c r="E89" s="146"/>
      <c r="F89" s="145" t="e">
        <f t="shared" si="9"/>
        <v>#DIV/0!</v>
      </c>
      <c r="G89" s="147" t="str">
        <f>IF(E89&gt;0,F89/C89,"0")</f>
        <v>0</v>
      </c>
      <c r="H89" s="146"/>
      <c r="I89" s="148" t="str">
        <f>IF(E89&gt;0,AE89+AF89,"0")</f>
        <v>0</v>
      </c>
      <c r="J89" s="149" t="s">
        <v>47</v>
      </c>
      <c r="K89" s="148" t="str">
        <f>IF(O89&gt;0,AG89+AH89,"0")</f>
        <v>0</v>
      </c>
      <c r="L89" s="144" t="str">
        <f>[1]Spelers!D20</f>
        <v>Cees v Gestel</v>
      </c>
      <c r="M89" s="145">
        <f>[1]Spelers!F20</f>
        <v>0.26600000000000001</v>
      </c>
      <c r="N89" s="146"/>
      <c r="O89" s="146"/>
      <c r="P89" s="145" t="e">
        <f>O89/H89</f>
        <v>#DIV/0!</v>
      </c>
      <c r="Q89" s="147" t="str">
        <f>IF(O89&gt;0,P89/M89,"0")</f>
        <v>0</v>
      </c>
      <c r="AC89" s="196" t="str">
        <f>IF(H89&gt;0,("1"),"0")</f>
        <v>0</v>
      </c>
      <c r="AE89" s="197" t="str">
        <f t="shared" si="7"/>
        <v>1</v>
      </c>
      <c r="AF89" s="198" t="e">
        <f>IF(F89&gt;=C89,("1"),"0")</f>
        <v>#DIV/0!</v>
      </c>
      <c r="AG89" s="197" t="str">
        <f t="shared" si="8"/>
        <v>1</v>
      </c>
      <c r="AH89" s="198" t="e">
        <f>IF(P89&gt;=M89,("1"),"0")</f>
        <v>#DIV/0!</v>
      </c>
    </row>
    <row r="90" spans="1:34" ht="18" thickBot="1" x14ac:dyDescent="0.35">
      <c r="A90" s="143" t="s">
        <v>92</v>
      </c>
      <c r="B90" s="144" t="str">
        <f>[1]Spelers!D14</f>
        <v>Kees Dierckx</v>
      </c>
      <c r="C90" s="145">
        <f>[1]Spelers!F14</f>
        <v>0.33300000000000002</v>
      </c>
      <c r="D90" s="146"/>
      <c r="E90" s="146"/>
      <c r="F90" s="145" t="e">
        <f t="shared" si="9"/>
        <v>#DIV/0!</v>
      </c>
      <c r="G90" s="147" t="str">
        <f>IF(E90&gt;0,F90/C90,"0")</f>
        <v>0</v>
      </c>
      <c r="H90" s="146"/>
      <c r="I90" s="148" t="str">
        <f>IF(E90&gt;0,AE90+AF90,"0")</f>
        <v>0</v>
      </c>
      <c r="J90" s="149" t="s">
        <v>47</v>
      </c>
      <c r="K90" s="148" t="str">
        <f>IF(O90&gt;0,AG90+AH90,"0")</f>
        <v>0</v>
      </c>
      <c r="L90" s="144" t="str">
        <f>[1]Spelers!D19</f>
        <v>Fons Fonteijn</v>
      </c>
      <c r="M90" s="145">
        <f>[1]Spelers!F19</f>
        <v>0.3</v>
      </c>
      <c r="N90" s="146"/>
      <c r="O90" s="146"/>
      <c r="P90" s="145" t="e">
        <f>O90/H90</f>
        <v>#DIV/0!</v>
      </c>
      <c r="Q90" s="147" t="str">
        <f>IF(O90&gt;0,P90/M90,"0")</f>
        <v>0</v>
      </c>
      <c r="AC90" s="196" t="str">
        <f>IF(H90&gt;0,("1"),"0")</f>
        <v>0</v>
      </c>
      <c r="AE90" s="197" t="str">
        <f t="shared" si="7"/>
        <v>1</v>
      </c>
      <c r="AF90" s="198" t="e">
        <f>IF(F90&gt;=C90,("1"),"0")</f>
        <v>#DIV/0!</v>
      </c>
      <c r="AG90" s="197" t="str">
        <f t="shared" si="8"/>
        <v>1</v>
      </c>
      <c r="AH90" s="198" t="e">
        <f>IF(P90&gt;=M90,("1"),"0")</f>
        <v>#DIV/0!</v>
      </c>
    </row>
    <row r="91" spans="1:34" ht="18" thickBot="1" x14ac:dyDescent="0.35">
      <c r="A91" s="143"/>
      <c r="B91" s="144" t="str">
        <f>[1]Spelers!D15</f>
        <v>Broer v Gisbergen</v>
      </c>
      <c r="C91" s="145">
        <f>[1]Spelers!F15</f>
        <v>0.33300000000000002</v>
      </c>
      <c r="D91" s="146"/>
      <c r="E91" s="146"/>
      <c r="F91" s="145" t="e">
        <f t="shared" si="9"/>
        <v>#DIV/0!</v>
      </c>
      <c r="G91" s="147" t="str">
        <f>IF(E91&gt;0,F91/C91,"0")</f>
        <v>0</v>
      </c>
      <c r="H91" s="146"/>
      <c r="I91" s="148" t="str">
        <f>IF(E91&gt;0,AE91+AF91,"0")</f>
        <v>0</v>
      </c>
      <c r="J91" s="149" t="s">
        <v>47</v>
      </c>
      <c r="K91" s="148" t="str">
        <f>IF(O91&gt;0,AG91+AH91,"0")</f>
        <v>0</v>
      </c>
      <c r="L91" s="144" t="str">
        <f>[1]Spelers!D18</f>
        <v>Thijs v d Zanden</v>
      </c>
      <c r="M91" s="145">
        <f>[1]Spelers!F18</f>
        <v>0.3</v>
      </c>
      <c r="N91" s="146"/>
      <c r="O91" s="146"/>
      <c r="P91" s="145" t="e">
        <f>O91/H91</f>
        <v>#DIV/0!</v>
      </c>
      <c r="Q91" s="147" t="str">
        <f>IF(O91&gt;0,P91/M91,"0")</f>
        <v>0</v>
      </c>
      <c r="AC91" s="196" t="str">
        <f>IF(H91&gt;0,("1"),"0")</f>
        <v>0</v>
      </c>
      <c r="AE91" s="197" t="str">
        <f t="shared" si="7"/>
        <v>1</v>
      </c>
      <c r="AF91" s="198" t="e">
        <f>IF(F91&gt;=C91,("1"),"0")</f>
        <v>#DIV/0!</v>
      </c>
      <c r="AG91" s="197" t="str">
        <f t="shared" si="8"/>
        <v>1</v>
      </c>
      <c r="AH91" s="198" t="e">
        <f>IF(P91&gt;=M91,("1"),"0")</f>
        <v>#DIV/0!</v>
      </c>
    </row>
    <row r="92" spans="1:34" ht="17.399999999999999" x14ac:dyDescent="0.3">
      <c r="A92" s="143"/>
      <c r="B92" s="144" t="str">
        <f>[1]Spelers!D16</f>
        <v>Cor Kemerink</v>
      </c>
      <c r="C92" s="145">
        <f>[1]Spelers!F16</f>
        <v>0.33300000000000002</v>
      </c>
      <c r="D92" s="146"/>
      <c r="E92" s="146"/>
      <c r="F92" s="145" t="e">
        <f t="shared" si="9"/>
        <v>#DIV/0!</v>
      </c>
      <c r="G92" s="147" t="str">
        <f>IF(E92&gt;0,F92/C92,"0")</f>
        <v>0</v>
      </c>
      <c r="H92" s="146"/>
      <c r="I92" s="148" t="str">
        <f>IF(E92&gt;0,AE92+AF92,"0")</f>
        <v>0</v>
      </c>
      <c r="J92" s="149" t="s">
        <v>47</v>
      </c>
      <c r="K92" s="148" t="str">
        <f>IF(O92&gt;0,AG92+AH92,"0")</f>
        <v>0</v>
      </c>
      <c r="L92" s="144" t="str">
        <f>[1]Spelers!D25</f>
        <v>Jan Lavrijsen</v>
      </c>
      <c r="M92" s="145">
        <f>[1]Spelers!F25</f>
        <v>0.33300000000000002</v>
      </c>
      <c r="N92" s="146"/>
      <c r="O92" s="146"/>
      <c r="P92" s="145" t="e">
        <f>O92/H92</f>
        <v>#DIV/0!</v>
      </c>
      <c r="Q92" s="147" t="str">
        <f>IF(O92&gt;0,P92/M92,"0")</f>
        <v>0</v>
      </c>
      <c r="AC92" s="196" t="str">
        <f>IF(H92&gt;0,("1"),"0")</f>
        <v>0</v>
      </c>
      <c r="AE92" s="197" t="str">
        <f t="shared" si="7"/>
        <v>1</v>
      </c>
      <c r="AF92" s="198" t="e">
        <f>IF(F92&gt;=C92,("1"),"0")</f>
        <v>#DIV/0!</v>
      </c>
      <c r="AG92" s="197" t="str">
        <f t="shared" si="8"/>
        <v>1</v>
      </c>
      <c r="AH92" s="198" t="e">
        <f>IF(P92&gt;=M92,("1"),"0")</f>
        <v>#DIV/0!</v>
      </c>
    </row>
    <row r="93" spans="1:34" ht="18" thickBot="1" x14ac:dyDescent="0.35">
      <c r="A93" s="151"/>
      <c r="B93" s="152"/>
      <c r="C93" s="153"/>
      <c r="D93" s="154"/>
      <c r="E93" s="154"/>
      <c r="F93" s="153"/>
      <c r="G93" s="155"/>
      <c r="H93" s="154"/>
      <c r="I93" s="156"/>
      <c r="J93" s="157"/>
      <c r="K93" s="156"/>
      <c r="L93" s="152"/>
      <c r="M93" s="153"/>
      <c r="N93" s="154"/>
      <c r="O93" s="154"/>
      <c r="P93" s="153"/>
      <c r="Q93" s="155"/>
      <c r="AE93" s="197"/>
      <c r="AF93" s="198"/>
      <c r="AG93" s="197"/>
      <c r="AH93" s="198"/>
    </row>
    <row r="94" spans="1:34" ht="18" thickBot="1" x14ac:dyDescent="0.35">
      <c r="A94" s="143"/>
      <c r="B94" s="144" t="str">
        <f>[1]Spelers!D25</f>
        <v>Jan Lavrijsen</v>
      </c>
      <c r="C94" s="145">
        <f>[1]Spelers!F25</f>
        <v>0.33300000000000002</v>
      </c>
      <c r="D94" s="146"/>
      <c r="E94" s="146"/>
      <c r="F94" s="145" t="e">
        <f t="shared" si="9"/>
        <v>#DIV/0!</v>
      </c>
      <c r="G94" s="147" t="str">
        <f>IF(E94&gt;0,F94/C94,"0")</f>
        <v>0</v>
      </c>
      <c r="H94" s="146"/>
      <c r="I94" s="148" t="str">
        <f>IF(E94&gt;0,AE94+AF94,"0")</f>
        <v>0</v>
      </c>
      <c r="J94" s="149" t="s">
        <v>47</v>
      </c>
      <c r="K94" s="148" t="str">
        <f>IF(O94&gt;0,AG94+AH94,"0")</f>
        <v>0</v>
      </c>
      <c r="L94" s="144" t="str">
        <f>[1]Spelers!D23</f>
        <v>Gerard Swaanen</v>
      </c>
      <c r="M94" s="145">
        <f>[1]Spelers!F23</f>
        <v>0.26600000000000001</v>
      </c>
      <c r="N94" s="146"/>
      <c r="O94" s="146"/>
      <c r="P94" s="145" t="e">
        <f>O94/H94</f>
        <v>#DIV/0!</v>
      </c>
      <c r="Q94" s="147" t="str">
        <f>IF(O94&gt;0,P94/M94,"0")</f>
        <v>0</v>
      </c>
      <c r="AC94" s="196" t="str">
        <f>IF(H94&gt;0,("1"),"0")</f>
        <v>0</v>
      </c>
      <c r="AE94" s="197" t="str">
        <f t="shared" si="7"/>
        <v>1</v>
      </c>
      <c r="AF94" s="198" t="e">
        <f>IF(F94&gt;=C94,("1"),"0")</f>
        <v>#DIV/0!</v>
      </c>
      <c r="AG94" s="197" t="str">
        <f t="shared" si="8"/>
        <v>1</v>
      </c>
      <c r="AH94" s="198" t="e">
        <f>IF(P94&gt;=M94,("1"),"0")</f>
        <v>#DIV/0!</v>
      </c>
    </row>
    <row r="95" spans="1:34" ht="18" thickBot="1" x14ac:dyDescent="0.35">
      <c r="A95" s="143"/>
      <c r="B95" s="144" t="str">
        <f>[1]Spelers!D18</f>
        <v>Thijs v d Zanden</v>
      </c>
      <c r="C95" s="145">
        <f>[1]Spelers!F18</f>
        <v>0.3</v>
      </c>
      <c r="D95" s="146"/>
      <c r="E95" s="146"/>
      <c r="F95" s="145" t="e">
        <f t="shared" si="9"/>
        <v>#DIV/0!</v>
      </c>
      <c r="G95" s="147" t="str">
        <f>IF(E95&gt;0,F95/C95,"0")</f>
        <v>0</v>
      </c>
      <c r="H95" s="146"/>
      <c r="I95" s="148" t="str">
        <f>IF(E95&gt;0,AE95+AF95,"0")</f>
        <v>0</v>
      </c>
      <c r="J95" s="149" t="s">
        <v>47</v>
      </c>
      <c r="K95" s="148" t="str">
        <f>IF(O95&gt;0,AG95+AH95,"0")</f>
        <v>0</v>
      </c>
      <c r="L95" s="144" t="str">
        <f>[1]Spelers!D16</f>
        <v>Cor Kemerink</v>
      </c>
      <c r="M95" s="145">
        <f>[1]Spelers!F16</f>
        <v>0.33300000000000002</v>
      </c>
      <c r="N95" s="146"/>
      <c r="O95" s="146"/>
      <c r="P95" s="145" t="e">
        <f>O95/H95</f>
        <v>#DIV/0!</v>
      </c>
      <c r="Q95" s="147" t="str">
        <f>IF(O95&gt;0,P95/M95,"0")</f>
        <v>0</v>
      </c>
      <c r="AC95" s="196" t="str">
        <f>IF(H95&gt;0,("1"),"0")</f>
        <v>0</v>
      </c>
      <c r="AE95" s="197" t="str">
        <f t="shared" si="7"/>
        <v>1</v>
      </c>
      <c r="AF95" s="198" t="e">
        <f>IF(F95&gt;=C95,("1"),"0")</f>
        <v>#DIV/0!</v>
      </c>
      <c r="AG95" s="197" t="str">
        <f t="shared" si="8"/>
        <v>1</v>
      </c>
      <c r="AH95" s="198" t="e">
        <f>IF(P95&gt;=M95,("1"),"0")</f>
        <v>#DIV/0!</v>
      </c>
    </row>
    <row r="96" spans="1:34" ht="18" thickBot="1" x14ac:dyDescent="0.35">
      <c r="A96" s="143" t="s">
        <v>93</v>
      </c>
      <c r="B96" s="144" t="str">
        <f>[1]Spelers!D19</f>
        <v>Fons Fonteijn</v>
      </c>
      <c r="C96" s="145">
        <f>[1]Spelers!F19</f>
        <v>0.3</v>
      </c>
      <c r="D96" s="146"/>
      <c r="E96" s="146"/>
      <c r="F96" s="145" t="e">
        <f t="shared" si="9"/>
        <v>#DIV/0!</v>
      </c>
      <c r="G96" s="147" t="str">
        <f>IF(E96&gt;0,F96/C96,"0")</f>
        <v>0</v>
      </c>
      <c r="H96" s="146"/>
      <c r="I96" s="148" t="str">
        <f>IF(E96&gt;0,AE96+AF96,"0")</f>
        <v>0</v>
      </c>
      <c r="J96" s="149" t="s">
        <v>47</v>
      </c>
      <c r="K96" s="148" t="str">
        <f>IF(O96&gt;0,AG96+AH96,"0")</f>
        <v>0</v>
      </c>
      <c r="L96" s="144" t="str">
        <f>[1]Spelers!D15</f>
        <v>Broer v Gisbergen</v>
      </c>
      <c r="M96" s="145">
        <f>[1]Spelers!F15</f>
        <v>0.33300000000000002</v>
      </c>
      <c r="N96" s="146"/>
      <c r="O96" s="146"/>
      <c r="P96" s="145" t="e">
        <f>O96/H96</f>
        <v>#DIV/0!</v>
      </c>
      <c r="Q96" s="147" t="str">
        <f>IF(O96&gt;0,P96/M96,"0")</f>
        <v>0</v>
      </c>
      <c r="AC96" s="196" t="str">
        <f>IF(H96&gt;0,("1"),"0")</f>
        <v>0</v>
      </c>
      <c r="AE96" s="197" t="str">
        <f t="shared" si="7"/>
        <v>1</v>
      </c>
      <c r="AF96" s="198" t="e">
        <f>IF(F96&gt;=C96,("1"),"0")</f>
        <v>#DIV/0!</v>
      </c>
      <c r="AG96" s="197" t="str">
        <f t="shared" si="8"/>
        <v>1</v>
      </c>
      <c r="AH96" s="198" t="e">
        <f>IF(P96&gt;=M96,("1"),"0")</f>
        <v>#DIV/0!</v>
      </c>
    </row>
    <row r="97" spans="1:34" ht="18" thickBot="1" x14ac:dyDescent="0.35">
      <c r="A97" s="143"/>
      <c r="B97" s="144" t="str">
        <f>[1]Spelers!D20</f>
        <v>Cees v Gestel</v>
      </c>
      <c r="C97" s="145">
        <f>[1]Spelers!F20</f>
        <v>0.26600000000000001</v>
      </c>
      <c r="D97" s="146"/>
      <c r="E97" s="146"/>
      <c r="F97" s="145" t="e">
        <f t="shared" si="9"/>
        <v>#DIV/0!</v>
      </c>
      <c r="G97" s="147" t="str">
        <f>IF(E97&gt;0,F97/C97,"0")</f>
        <v>0</v>
      </c>
      <c r="H97" s="146"/>
      <c r="I97" s="148" t="str">
        <f>IF(E97&gt;0,AE97+AF97,"0")</f>
        <v>0</v>
      </c>
      <c r="J97" s="149" t="s">
        <v>47</v>
      </c>
      <c r="K97" s="148" t="str">
        <f>IF(O97&gt;0,AG97+AH97,"0")</f>
        <v>0</v>
      </c>
      <c r="L97" s="144" t="str">
        <f>[1]Spelers!D14</f>
        <v>Kees Dierckx</v>
      </c>
      <c r="M97" s="145">
        <f>[1]Spelers!F14</f>
        <v>0.33300000000000002</v>
      </c>
      <c r="N97" s="146"/>
      <c r="O97" s="146"/>
      <c r="P97" s="145" t="e">
        <f>O97/H97</f>
        <v>#DIV/0!</v>
      </c>
      <c r="Q97" s="147" t="str">
        <f>IF(O97&gt;0,P97/M97,"0")</f>
        <v>0</v>
      </c>
      <c r="AC97" s="196" t="str">
        <f>IF(H97&gt;0,("1"),"0")</f>
        <v>0</v>
      </c>
      <c r="AE97" s="197" t="str">
        <f t="shared" si="7"/>
        <v>1</v>
      </c>
      <c r="AF97" s="198" t="e">
        <f>IF(F97&gt;=C97,("1"),"0")</f>
        <v>#DIV/0!</v>
      </c>
      <c r="AG97" s="197" t="str">
        <f t="shared" si="8"/>
        <v>1</v>
      </c>
      <c r="AH97" s="198" t="e">
        <f>IF(P97&gt;=M97,("1"),"0")</f>
        <v>#DIV/0!</v>
      </c>
    </row>
    <row r="98" spans="1:34" ht="17.399999999999999" x14ac:dyDescent="0.3">
      <c r="A98" s="143"/>
      <c r="B98" s="144" t="str">
        <f>[1]Spelers!D21</f>
        <v>Will Kox</v>
      </c>
      <c r="C98" s="145">
        <f>[1]Spelers!F21</f>
        <v>0.26600000000000001</v>
      </c>
      <c r="D98" s="146"/>
      <c r="E98" s="146"/>
      <c r="F98" s="145" t="e">
        <f t="shared" si="9"/>
        <v>#DIV/0!</v>
      </c>
      <c r="G98" s="147" t="str">
        <f>IF(E98&gt;0,F98/C98,"0")</f>
        <v>0</v>
      </c>
      <c r="H98" s="146"/>
      <c r="I98" s="148" t="str">
        <f>IF(E98&gt;0,AE98+AF98,"0")</f>
        <v>0</v>
      </c>
      <c r="J98" s="149" t="s">
        <v>47</v>
      </c>
      <c r="K98" s="148" t="str">
        <f>IF(O98&gt;0,AG98+AH98,"0")</f>
        <v>0</v>
      </c>
      <c r="L98" s="144" t="str">
        <f>[1]Spelers!D22</f>
        <v>Jan Dirkx</v>
      </c>
      <c r="M98" s="145">
        <f>[1]Spelers!F22</f>
        <v>0.26600000000000001</v>
      </c>
      <c r="N98" s="146"/>
      <c r="O98" s="146"/>
      <c r="P98" s="145" t="e">
        <f>O98/H98</f>
        <v>#DIV/0!</v>
      </c>
      <c r="Q98" s="147" t="str">
        <f>IF(O98&gt;0,P98/M98,"0")</f>
        <v>0</v>
      </c>
      <c r="AC98" s="196" t="str">
        <f>IF(H98&gt;0,("1"),"0")</f>
        <v>0</v>
      </c>
      <c r="AE98" s="197" t="str">
        <f t="shared" si="7"/>
        <v>1</v>
      </c>
      <c r="AF98" s="198" t="e">
        <f>IF(F98&gt;=C98,("1"),"0")</f>
        <v>#DIV/0!</v>
      </c>
      <c r="AG98" s="197" t="str">
        <f t="shared" si="8"/>
        <v>1</v>
      </c>
      <c r="AH98" s="198" t="e">
        <f>IF(P98&gt;=M98,("1"),"0")</f>
        <v>#DIV/0!</v>
      </c>
    </row>
    <row r="99" spans="1:34" ht="18" thickBot="1" x14ac:dyDescent="0.35">
      <c r="A99" s="151"/>
      <c r="B99" s="152"/>
      <c r="C99" s="153"/>
      <c r="D99" s="154"/>
      <c r="E99" s="154"/>
      <c r="F99" s="153"/>
      <c r="G99" s="155"/>
      <c r="H99" s="154"/>
      <c r="I99" s="156"/>
      <c r="J99" s="157"/>
      <c r="K99" s="156"/>
      <c r="L99" s="152"/>
      <c r="M99" s="153"/>
      <c r="N99" s="154"/>
      <c r="O99" s="154"/>
      <c r="P99" s="153"/>
      <c r="Q99" s="155"/>
      <c r="AE99" s="197"/>
      <c r="AF99" s="198"/>
      <c r="AG99" s="197"/>
      <c r="AH99" s="198"/>
    </row>
    <row r="100" spans="1:34" ht="18" thickBot="1" x14ac:dyDescent="0.35">
      <c r="A100" s="143"/>
      <c r="B100" s="144" t="str">
        <f>[1]Spelers!D23</f>
        <v>Gerard Swaanen</v>
      </c>
      <c r="C100" s="145">
        <f>[1]Spelers!F23</f>
        <v>0.26600000000000001</v>
      </c>
      <c r="D100" s="146"/>
      <c r="E100" s="146"/>
      <c r="F100" s="145" t="e">
        <f>E100/H100</f>
        <v>#DIV/0!</v>
      </c>
      <c r="G100" s="147" t="str">
        <f>IF(E100&gt;0,F100/C100,"0")</f>
        <v>0</v>
      </c>
      <c r="H100" s="146"/>
      <c r="I100" s="148" t="str">
        <f>IF(E100&gt;0,AE100+AF100,"0")</f>
        <v>0</v>
      </c>
      <c r="J100" s="149" t="s">
        <v>47</v>
      </c>
      <c r="K100" s="148" t="str">
        <f>IF(O100&gt;0,AG100+AH100,"0")</f>
        <v>0</v>
      </c>
      <c r="L100" s="144" t="str">
        <f>[1]Spelers!D22</f>
        <v>Jan Dirkx</v>
      </c>
      <c r="M100" s="145">
        <f>[1]Spelers!F22</f>
        <v>0.26600000000000001</v>
      </c>
      <c r="N100" s="146"/>
      <c r="O100" s="146"/>
      <c r="P100" s="145" t="e">
        <f>O100/H100</f>
        <v>#DIV/0!</v>
      </c>
      <c r="Q100" s="147" t="str">
        <f>IF(O100&gt;0,P100/M100,"0")</f>
        <v>0</v>
      </c>
      <c r="AC100" s="196" t="str">
        <f>IF(H100&gt;0,("1"),"0")</f>
        <v>0</v>
      </c>
      <c r="AE100" s="197" t="str">
        <f t="shared" si="7"/>
        <v>1</v>
      </c>
      <c r="AF100" s="198" t="e">
        <f>IF(F100&gt;=C100,("1"),"0")</f>
        <v>#DIV/0!</v>
      </c>
      <c r="AG100" s="197" t="str">
        <f t="shared" si="8"/>
        <v>1</v>
      </c>
      <c r="AH100" s="198" t="e">
        <f>IF(P100&gt;=M100,("1"),"0")</f>
        <v>#DIV/0!</v>
      </c>
    </row>
    <row r="101" spans="1:34" ht="18" thickBot="1" x14ac:dyDescent="0.35">
      <c r="A101" s="143"/>
      <c r="B101" s="144" t="str">
        <f>[1]Spelers!D14</f>
        <v>Kees Dierckx</v>
      </c>
      <c r="C101" s="145">
        <f>[1]Spelers!F14</f>
        <v>0.33300000000000002</v>
      </c>
      <c r="D101" s="146"/>
      <c r="E101" s="146"/>
      <c r="F101" s="145" t="e">
        <f>E101/H101</f>
        <v>#DIV/0!</v>
      </c>
      <c r="G101" s="147" t="str">
        <f>IF(E101&gt;0,F101/C101,"0")</f>
        <v>0</v>
      </c>
      <c r="H101" s="146"/>
      <c r="I101" s="148" t="str">
        <f>IF(E101&gt;0,AE101+AF101,"0")</f>
        <v>0</v>
      </c>
      <c r="J101" s="149" t="s">
        <v>47</v>
      </c>
      <c r="K101" s="148" t="str">
        <f>IF(O101&gt;0,AG101+AH101,"0")</f>
        <v>0</v>
      </c>
      <c r="L101" s="144" t="str">
        <f>[1]Spelers!D21</f>
        <v>Will Kox</v>
      </c>
      <c r="M101" s="145">
        <f>[1]Spelers!F21</f>
        <v>0.26600000000000001</v>
      </c>
      <c r="N101" s="146"/>
      <c r="O101" s="146"/>
      <c r="P101" s="145" t="e">
        <f>O101/H101</f>
        <v>#DIV/0!</v>
      </c>
      <c r="Q101" s="147" t="str">
        <f>IF(O101&gt;0,P101/M101,"0")</f>
        <v>0</v>
      </c>
      <c r="AC101" s="196" t="str">
        <f>IF(H101&gt;0,("1"),"0")</f>
        <v>0</v>
      </c>
      <c r="AE101" s="197" t="str">
        <f t="shared" si="7"/>
        <v>1</v>
      </c>
      <c r="AF101" s="198" t="e">
        <f>IF(F101&gt;=C101,("1"),"0")</f>
        <v>#DIV/0!</v>
      </c>
      <c r="AG101" s="197" t="str">
        <f t="shared" si="8"/>
        <v>1</v>
      </c>
      <c r="AH101" s="198" t="e">
        <f>IF(P101&gt;=M101,("1"),"0")</f>
        <v>#DIV/0!</v>
      </c>
    </row>
    <row r="102" spans="1:34" ht="18" thickBot="1" x14ac:dyDescent="0.35">
      <c r="A102" s="143" t="s">
        <v>94</v>
      </c>
      <c r="B102" s="144" t="str">
        <f>[1]Spelers!D15</f>
        <v>Broer v Gisbergen</v>
      </c>
      <c r="C102" s="145">
        <f>[1]Spelers!F15</f>
        <v>0.33300000000000002</v>
      </c>
      <c r="D102" s="146"/>
      <c r="E102" s="146"/>
      <c r="F102" s="145" t="e">
        <f>E102/H102</f>
        <v>#DIV/0!</v>
      </c>
      <c r="G102" s="147" t="str">
        <f>IF(E102&gt;0,F102/C102,"0")</f>
        <v>0</v>
      </c>
      <c r="H102" s="146"/>
      <c r="I102" s="148" t="str">
        <f>IF(E102&gt;0,AE102+AF102,"0")</f>
        <v>0</v>
      </c>
      <c r="J102" s="149" t="s">
        <v>47</v>
      </c>
      <c r="K102" s="148" t="str">
        <f>IF(O102&gt;0,AG102+AH102,"0")</f>
        <v>0</v>
      </c>
      <c r="L102" s="144" t="str">
        <f>[1]Spelers!D20</f>
        <v>Cees v Gestel</v>
      </c>
      <c r="M102" s="145">
        <f>[1]Spelers!F20</f>
        <v>0.26600000000000001</v>
      </c>
      <c r="N102" s="146"/>
      <c r="O102" s="146"/>
      <c r="P102" s="145" t="e">
        <f>O102/H102</f>
        <v>#DIV/0!</v>
      </c>
      <c r="Q102" s="147" t="str">
        <f>IF(O102&gt;0,P102/M102,"0")</f>
        <v>0</v>
      </c>
      <c r="AC102" s="196" t="str">
        <f>IF(H102&gt;0,("1"),"0")</f>
        <v>0</v>
      </c>
      <c r="AE102" s="197" t="str">
        <f t="shared" si="7"/>
        <v>1</v>
      </c>
      <c r="AF102" s="198" t="e">
        <f>IF(F102&gt;=C102,("1"),"0")</f>
        <v>#DIV/0!</v>
      </c>
      <c r="AG102" s="197" t="str">
        <f t="shared" si="8"/>
        <v>1</v>
      </c>
      <c r="AH102" s="198" t="e">
        <f>IF(P102&gt;=M102,("1"),"0")</f>
        <v>#DIV/0!</v>
      </c>
    </row>
    <row r="103" spans="1:34" ht="18" thickBot="1" x14ac:dyDescent="0.35">
      <c r="A103" s="143"/>
      <c r="B103" s="144" t="str">
        <f>[1]Spelers!D16</f>
        <v>Cor Kemerink</v>
      </c>
      <c r="C103" s="145">
        <f>[1]Spelers!F6</f>
        <v>0.46600000000000003</v>
      </c>
      <c r="D103" s="146"/>
      <c r="E103" s="146"/>
      <c r="F103" s="145" t="e">
        <f>E103/H103</f>
        <v>#DIV/0!</v>
      </c>
      <c r="G103" s="147" t="str">
        <f>IF(E103&gt;0,F103/C103,"0")</f>
        <v>0</v>
      </c>
      <c r="H103" s="146"/>
      <c r="I103" s="148" t="str">
        <f>IF(E103&gt;0,AE103+AF103,"0")</f>
        <v>0</v>
      </c>
      <c r="J103" s="149" t="s">
        <v>47</v>
      </c>
      <c r="K103" s="148" t="str">
        <f>IF(O103&gt;0,AG103+AH103,"0")</f>
        <v>0</v>
      </c>
      <c r="L103" s="144" t="str">
        <f>[1]Spelers!D19</f>
        <v>Fons Fonteijn</v>
      </c>
      <c r="M103" s="145">
        <f>[1]Spelers!F19</f>
        <v>0.3</v>
      </c>
      <c r="N103" s="146"/>
      <c r="O103" s="146"/>
      <c r="P103" s="145" t="e">
        <f>O103/H103</f>
        <v>#DIV/0!</v>
      </c>
      <c r="Q103" s="147" t="str">
        <f>IF(O103&gt;0,P103/M103,"0")</f>
        <v>0</v>
      </c>
      <c r="AC103" s="196" t="str">
        <f>IF(H103&gt;0,("1"),"0")</f>
        <v>0</v>
      </c>
      <c r="AE103" s="197" t="str">
        <f t="shared" si="7"/>
        <v>1</v>
      </c>
      <c r="AF103" s="198" t="e">
        <f>IF(F103&gt;=C103,("1"),"0")</f>
        <v>#DIV/0!</v>
      </c>
      <c r="AG103" s="197" t="str">
        <f t="shared" si="8"/>
        <v>1</v>
      </c>
      <c r="AH103" s="198" t="e">
        <f>IF(P103&gt;=M103,("1"),"0")</f>
        <v>#DIV/0!</v>
      </c>
    </row>
    <row r="104" spans="1:34" ht="17.399999999999999" x14ac:dyDescent="0.3">
      <c r="A104" s="143"/>
      <c r="B104" s="144" t="str">
        <f>[1]Spelers!D25</f>
        <v>Jan Lavrijsen</v>
      </c>
      <c r="C104" s="145">
        <f>[1]Spelers!F25</f>
        <v>0.33300000000000002</v>
      </c>
      <c r="D104" s="146"/>
      <c r="E104" s="146"/>
      <c r="F104" s="145" t="e">
        <f>E104/H104</f>
        <v>#DIV/0!</v>
      </c>
      <c r="G104" s="147" t="str">
        <f>IF(E104&gt;0,F104/C104,"0")</f>
        <v>0</v>
      </c>
      <c r="H104" s="146"/>
      <c r="I104" s="148" t="str">
        <f>IF(E104&gt;0,AE104+AF104,"0")</f>
        <v>0</v>
      </c>
      <c r="J104" s="149" t="s">
        <v>47</v>
      </c>
      <c r="K104" s="148" t="str">
        <f>IF(O104&gt;0,AG104+AH104,"0")</f>
        <v>0</v>
      </c>
      <c r="L104" s="144" t="str">
        <f>[1]Spelers!D18</f>
        <v>Thijs v d Zanden</v>
      </c>
      <c r="M104" s="145">
        <f>[1]Spelers!F18</f>
        <v>0.3</v>
      </c>
      <c r="N104" s="146"/>
      <c r="O104" s="146"/>
      <c r="P104" s="145" t="e">
        <f>O104/H104</f>
        <v>#DIV/0!</v>
      </c>
      <c r="Q104" s="147" t="str">
        <f>IF(O104&gt;0,P104/M104,"0")</f>
        <v>0</v>
      </c>
      <c r="AC104" s="196" t="str">
        <f>IF(H104&gt;0,("1"),"0")</f>
        <v>0</v>
      </c>
      <c r="AE104" s="197" t="str">
        <f t="shared" si="7"/>
        <v>1</v>
      </c>
      <c r="AF104" s="198" t="e">
        <f>IF(F104&gt;=C104,("1"),"0")</f>
        <v>#DIV/0!</v>
      </c>
      <c r="AG104" s="197" t="str">
        <f t="shared" si="8"/>
        <v>1</v>
      </c>
      <c r="AH104" s="198" t="e">
        <f>IF(P104&gt;=M104,("1"),"0")</f>
        <v>#DIV/0!</v>
      </c>
    </row>
    <row r="105" spans="1:34" ht="18" thickBot="1" x14ac:dyDescent="0.35">
      <c r="A105" s="151"/>
      <c r="B105" s="152"/>
      <c r="C105" s="153"/>
      <c r="D105" s="154"/>
      <c r="E105" s="154"/>
      <c r="F105" s="153"/>
      <c r="G105" s="155"/>
      <c r="H105" s="154"/>
      <c r="I105" s="156"/>
      <c r="J105" s="157"/>
      <c r="K105" s="156"/>
      <c r="L105" s="152"/>
      <c r="M105" s="153"/>
      <c r="N105" s="154"/>
      <c r="O105" s="154"/>
      <c r="P105" s="153"/>
      <c r="Q105" s="155"/>
      <c r="AE105" s="197"/>
      <c r="AF105" s="198"/>
      <c r="AG105" s="197"/>
      <c r="AH105" s="198"/>
    </row>
    <row r="106" spans="1:34" ht="18" thickBot="1" x14ac:dyDescent="0.35">
      <c r="A106" s="143"/>
      <c r="B106" s="144" t="str">
        <f>[1]Spelers!D18</f>
        <v>Thijs v d Zanden</v>
      </c>
      <c r="C106" s="145">
        <f>[1]Spelers!F18</f>
        <v>0.3</v>
      </c>
      <c r="D106" s="146"/>
      <c r="E106" s="146"/>
      <c r="F106" s="145" t="e">
        <f>E106/H106</f>
        <v>#DIV/0!</v>
      </c>
      <c r="G106" s="147" t="str">
        <f>IF(E106&gt;0,F106/C106,"0")</f>
        <v>0</v>
      </c>
      <c r="H106" s="146"/>
      <c r="I106" s="148" t="str">
        <f>IF(E106&gt;0,AE106+AF106,"0")</f>
        <v>0</v>
      </c>
      <c r="J106" s="149" t="s">
        <v>47</v>
      </c>
      <c r="K106" s="148" t="str">
        <f>IF(O106&gt;0,AG106+AH106,"0")</f>
        <v>0</v>
      </c>
      <c r="L106" s="144" t="str">
        <f>[1]Spelers!D23</f>
        <v>Gerard Swaanen</v>
      </c>
      <c r="M106" s="145">
        <f>[1]Spelers!F23</f>
        <v>0.26600000000000001</v>
      </c>
      <c r="N106" s="146"/>
      <c r="O106" s="146"/>
      <c r="P106" s="145" t="e">
        <f>O106/H106</f>
        <v>#DIV/0!</v>
      </c>
      <c r="Q106" s="147" t="str">
        <f>IF(O106&gt;0,P106/M106,"0")</f>
        <v>0</v>
      </c>
      <c r="AC106" s="196" t="str">
        <f>IF(H106&gt;0,("1"),"0")</f>
        <v>0</v>
      </c>
      <c r="AE106" s="197" t="str">
        <f t="shared" si="7"/>
        <v>1</v>
      </c>
      <c r="AF106" s="198" t="e">
        <f>IF(F106&gt;=C106,("1"),"0")</f>
        <v>#DIV/0!</v>
      </c>
      <c r="AG106" s="197" t="str">
        <f t="shared" si="8"/>
        <v>1</v>
      </c>
      <c r="AH106" s="198" t="e">
        <f>IF(P106&gt;=M106,("1"),"0")</f>
        <v>#DIV/0!</v>
      </c>
    </row>
    <row r="107" spans="1:34" ht="18" thickBot="1" x14ac:dyDescent="0.35">
      <c r="A107" s="143"/>
      <c r="B107" s="144" t="str">
        <f>[1]Spelers!D19</f>
        <v>Fons Fonteijn</v>
      </c>
      <c r="C107" s="145">
        <f>[1]Spelers!F19</f>
        <v>0.3</v>
      </c>
      <c r="D107" s="146"/>
      <c r="E107" s="146"/>
      <c r="F107" s="145" t="e">
        <f>E107/H107</f>
        <v>#DIV/0!</v>
      </c>
      <c r="G107" s="147" t="str">
        <f>IF(E107&gt;0,F107/C107,"0")</f>
        <v>0</v>
      </c>
      <c r="H107" s="146"/>
      <c r="I107" s="148" t="str">
        <f>IF(E107&gt;0,AE107+AF107,"0")</f>
        <v>0</v>
      </c>
      <c r="J107" s="149" t="s">
        <v>47</v>
      </c>
      <c r="K107" s="148" t="str">
        <f>IF(O107&gt;0,AG107+AH107,"0")</f>
        <v>0</v>
      </c>
      <c r="L107" s="144" t="str">
        <f>[1]Spelers!D25</f>
        <v>Jan Lavrijsen</v>
      </c>
      <c r="M107" s="145">
        <f>[1]Spelers!F25</f>
        <v>0.33300000000000002</v>
      </c>
      <c r="N107" s="146"/>
      <c r="O107" s="146"/>
      <c r="P107" s="145" t="e">
        <f>O107/H107</f>
        <v>#DIV/0!</v>
      </c>
      <c r="Q107" s="147" t="str">
        <f>IF(O107&gt;0,P107/M107,"0")</f>
        <v>0</v>
      </c>
      <c r="R107" s="73"/>
      <c r="S107" s="73"/>
      <c r="T107" s="73"/>
      <c r="U107" s="73"/>
      <c r="V107" s="73"/>
      <c r="W107" s="73"/>
      <c r="X107" s="73"/>
      <c r="Y107" s="73"/>
      <c r="Z107" s="73"/>
      <c r="AC107" s="196" t="str">
        <f>IF(H107&gt;0,("1"),"0")</f>
        <v>0</v>
      </c>
      <c r="AE107" s="197" t="str">
        <f t="shared" si="7"/>
        <v>1</v>
      </c>
      <c r="AF107" s="198" t="e">
        <f>IF(F107&gt;=C107,("1"),"0")</f>
        <v>#DIV/0!</v>
      </c>
      <c r="AG107" s="197" t="str">
        <f t="shared" si="8"/>
        <v>1</v>
      </c>
      <c r="AH107" s="198" t="e">
        <f>IF(P107&gt;=M107,("1"),"0")</f>
        <v>#DIV/0!</v>
      </c>
    </row>
    <row r="108" spans="1:34" ht="18" thickBot="1" x14ac:dyDescent="0.35">
      <c r="A108" s="143" t="s">
        <v>95</v>
      </c>
      <c r="B108" s="144" t="str">
        <f>[1]Spelers!D20</f>
        <v>Cees v Gestel</v>
      </c>
      <c r="C108" s="145">
        <f>[1]Spelers!F20</f>
        <v>0.26600000000000001</v>
      </c>
      <c r="D108" s="146"/>
      <c r="E108" s="146"/>
      <c r="F108" s="145" t="e">
        <f>E108/H108</f>
        <v>#DIV/0!</v>
      </c>
      <c r="G108" s="147" t="str">
        <f>IF(E108&gt;0,F108/C108,"0")</f>
        <v>0</v>
      </c>
      <c r="H108" s="146"/>
      <c r="I108" s="148" t="str">
        <f>IF(E108&gt;0,AE108+AF108,"0")</f>
        <v>0</v>
      </c>
      <c r="J108" s="149" t="s">
        <v>47</v>
      </c>
      <c r="K108" s="148" t="str">
        <f>IF(O108&gt;0,AG108+AH108,"0")</f>
        <v>0</v>
      </c>
      <c r="L108" s="144" t="str">
        <f>[1]Spelers!D16</f>
        <v>Cor Kemerink</v>
      </c>
      <c r="M108" s="145">
        <f>[1]Spelers!F16</f>
        <v>0.33300000000000002</v>
      </c>
      <c r="N108" s="146"/>
      <c r="O108" s="146"/>
      <c r="P108" s="145" t="e">
        <f>O108/H108</f>
        <v>#DIV/0!</v>
      </c>
      <c r="Q108" s="147" t="str">
        <f>IF(O108&gt;0,P108/M108,"0")</f>
        <v>0</v>
      </c>
      <c r="AC108" s="196" t="str">
        <f>IF(H108&gt;0,("1"),"0")</f>
        <v>0</v>
      </c>
      <c r="AE108" s="197" t="str">
        <f t="shared" si="7"/>
        <v>1</v>
      </c>
      <c r="AF108" s="198" t="e">
        <f>IF(F108&gt;=C108,("1"),"0")</f>
        <v>#DIV/0!</v>
      </c>
      <c r="AG108" s="197" t="str">
        <f t="shared" si="8"/>
        <v>1</v>
      </c>
      <c r="AH108" s="198" t="e">
        <f>IF(P108&gt;=M108,("1"),"0")</f>
        <v>#DIV/0!</v>
      </c>
    </row>
    <row r="109" spans="1:34" ht="18" thickBot="1" x14ac:dyDescent="0.35">
      <c r="A109" s="163"/>
      <c r="B109" s="144" t="str">
        <f>[1]Spelers!D21</f>
        <v>Will Kox</v>
      </c>
      <c r="C109" s="145">
        <f>[1]Spelers!F21</f>
        <v>0.26600000000000001</v>
      </c>
      <c r="D109" s="146"/>
      <c r="E109" s="146"/>
      <c r="F109" s="145" t="e">
        <f>E109/H109</f>
        <v>#DIV/0!</v>
      </c>
      <c r="G109" s="147" t="str">
        <f>IF(E109&gt;0,F109/C109,"0")</f>
        <v>0</v>
      </c>
      <c r="H109" s="146"/>
      <c r="I109" s="148" t="str">
        <f>IF(E109&gt;0,AE109+AF109,"0")</f>
        <v>0</v>
      </c>
      <c r="J109" s="149" t="s">
        <v>47</v>
      </c>
      <c r="K109" s="148" t="str">
        <f>IF(O109&gt;0,AG109+AH109,"0")</f>
        <v>0</v>
      </c>
      <c r="L109" s="144" t="str">
        <f>[1]Spelers!D15</f>
        <v>Broer v Gisbergen</v>
      </c>
      <c r="M109" s="145">
        <f>[1]Spelers!F15</f>
        <v>0.33300000000000002</v>
      </c>
      <c r="N109" s="146"/>
      <c r="O109" s="146"/>
      <c r="P109" s="145" t="e">
        <f>O109/H109</f>
        <v>#DIV/0!</v>
      </c>
      <c r="Q109" s="164" t="str">
        <f>IF(O109&gt;0,P109/M109,"0")</f>
        <v>0</v>
      </c>
      <c r="AC109" s="196" t="str">
        <f>IF(H109&gt;0,("1"),"0")</f>
        <v>0</v>
      </c>
      <c r="AE109" s="197" t="str">
        <f t="shared" si="7"/>
        <v>1</v>
      </c>
      <c r="AF109" s="198" t="e">
        <f>IF(F109&gt;=C109,("1"),"0")</f>
        <v>#DIV/0!</v>
      </c>
      <c r="AG109" s="197" t="str">
        <f t="shared" si="8"/>
        <v>1</v>
      </c>
      <c r="AH109" s="198" t="e">
        <f>IF(P109&gt;=M109,("1"),"0")</f>
        <v>#DIV/0!</v>
      </c>
    </row>
    <row r="110" spans="1:34" ht="18" thickBot="1" x14ac:dyDescent="0.35">
      <c r="A110" s="165"/>
      <c r="B110" s="166" t="str">
        <f>[1]Spelers!D22</f>
        <v>Jan Dirkx</v>
      </c>
      <c r="C110" s="167">
        <f>[1]Spelers!F22</f>
        <v>0.26600000000000001</v>
      </c>
      <c r="D110" s="168"/>
      <c r="E110" s="168"/>
      <c r="F110" s="167" t="e">
        <f>E110/H110</f>
        <v>#DIV/0!</v>
      </c>
      <c r="G110" s="169" t="str">
        <f>IF(E110&gt;0,F110/C110,"0")</f>
        <v>0</v>
      </c>
      <c r="H110" s="168"/>
      <c r="I110" s="170" t="str">
        <f>IF(E110&gt;0,AE110+AF110,"0")</f>
        <v>0</v>
      </c>
      <c r="J110" s="171" t="s">
        <v>47</v>
      </c>
      <c r="K110" s="170" t="str">
        <f>IF(O110&gt;0,AG110+AH110,"0")</f>
        <v>0</v>
      </c>
      <c r="L110" s="166" t="str">
        <f>[1]Spelers!D14</f>
        <v>Kees Dierckx</v>
      </c>
      <c r="M110" s="167">
        <f>[1]Spelers!F14</f>
        <v>0.33300000000000002</v>
      </c>
      <c r="N110" s="168"/>
      <c r="O110" s="168"/>
      <c r="P110" s="167" t="e">
        <f>O110/H110</f>
        <v>#DIV/0!</v>
      </c>
      <c r="Q110" s="172" t="str">
        <f>IF(O110&gt;0,P110/M110,"0")</f>
        <v>0</v>
      </c>
      <c r="AC110" s="196" t="str">
        <f>IF(H110&gt;0,("1"),"0")</f>
        <v>0</v>
      </c>
      <c r="AE110" s="197" t="str">
        <f t="shared" si="7"/>
        <v>1</v>
      </c>
      <c r="AF110" s="198" t="e">
        <f>IF(F110&gt;=C110,("1"),"0")</f>
        <v>#DIV/0!</v>
      </c>
      <c r="AG110" s="197" t="str">
        <f t="shared" si="8"/>
        <v>1</v>
      </c>
      <c r="AH110" s="198" t="e">
        <f>IF(P110&gt;=M110,("1"),"0")</f>
        <v>#DIV/0!</v>
      </c>
    </row>
  </sheetData>
  <sheetProtection password="DEE7" sheet="1" objects="1" scenarios="1"/>
  <mergeCells count="1">
    <mergeCell ref="A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C4B8-6564-499C-BE56-6D529F8B3A47}">
  <sheetPr>
    <tabColor theme="9" tint="-0.249977111117893"/>
  </sheetPr>
  <dimension ref="A1:J32"/>
  <sheetViews>
    <sheetView workbookViewId="0">
      <selection activeCell="L12" sqref="L12"/>
    </sheetView>
  </sheetViews>
  <sheetFormatPr defaultRowHeight="14.4" x14ac:dyDescent="0.3"/>
  <cols>
    <col min="1" max="1" width="5.21875" customWidth="1"/>
    <col min="2" max="2" width="3.33203125" customWidth="1"/>
    <col min="3" max="3" width="18.33203125" customWidth="1"/>
    <col min="4" max="4" width="10.21875" customWidth="1"/>
    <col min="5" max="5" width="7.33203125" customWidth="1"/>
    <col min="6" max="6" width="8" customWidth="1"/>
    <col min="7" max="7" width="7.33203125" customWidth="1"/>
    <col min="8" max="8" width="10.5546875" customWidth="1"/>
    <col min="9" max="9" width="10.33203125" customWidth="1"/>
    <col min="10" max="10" width="5.44140625" customWidth="1"/>
  </cols>
  <sheetData>
    <row r="1" spans="1:10" ht="15.6" x14ac:dyDescent="0.3">
      <c r="A1" s="1"/>
      <c r="B1" s="1"/>
      <c r="C1" s="1"/>
      <c r="D1" s="2"/>
      <c r="E1" s="3"/>
      <c r="F1" s="3"/>
      <c r="G1" s="3"/>
      <c r="H1" s="191">
        <f ca="1">NOW()</f>
        <v>45667.434245486111</v>
      </c>
      <c r="I1" s="191"/>
      <c r="J1" s="3"/>
    </row>
    <row r="2" spans="1:10" ht="17.399999999999999" x14ac:dyDescent="0.3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5.6" x14ac:dyDescent="0.3">
      <c r="A3" s="1"/>
      <c r="B3" s="1"/>
      <c r="C3" s="1"/>
      <c r="D3" s="2"/>
      <c r="E3" s="3"/>
      <c r="F3" s="4" t="s">
        <v>6</v>
      </c>
      <c r="G3" s="3"/>
      <c r="H3" s="2"/>
      <c r="I3" s="5"/>
      <c r="J3" s="3"/>
    </row>
    <row r="4" spans="1:10" ht="18" thickBot="1" x14ac:dyDescent="0.35">
      <c r="A4" s="1"/>
      <c r="B4" s="1"/>
      <c r="C4" s="1"/>
      <c r="D4" s="2"/>
      <c r="E4" s="3"/>
      <c r="F4" s="3"/>
      <c r="G4" s="3"/>
      <c r="H4" s="2"/>
      <c r="I4" s="6" t="s">
        <v>10</v>
      </c>
      <c r="J4" s="7"/>
    </row>
    <row r="5" spans="1:10" ht="16.8" thickTop="1" thickBot="1" x14ac:dyDescent="0.35">
      <c r="A5" s="8" t="s">
        <v>1</v>
      </c>
      <c r="B5" s="8" t="s">
        <v>2</v>
      </c>
      <c r="C5" s="8" t="s">
        <v>3</v>
      </c>
      <c r="D5" s="9" t="s">
        <v>4</v>
      </c>
      <c r="E5" s="10" t="s">
        <v>5</v>
      </c>
      <c r="F5" s="10" t="s">
        <v>7</v>
      </c>
      <c r="G5" s="10" t="s">
        <v>8</v>
      </c>
      <c r="H5" s="9" t="s">
        <v>9</v>
      </c>
      <c r="I5" s="11" t="s">
        <v>11</v>
      </c>
      <c r="J5" s="10" t="s">
        <v>13</v>
      </c>
    </row>
    <row r="6" spans="1:10" ht="16.2" thickTop="1" x14ac:dyDescent="0.3">
      <c r="A6" s="12">
        <v>1</v>
      </c>
      <c r="B6" s="13">
        <f>F6/30</f>
        <v>12</v>
      </c>
      <c r="C6" s="14" t="str">
        <f>[1]Spelers!D7</f>
        <v>Ad Kokx</v>
      </c>
      <c r="D6" s="15">
        <f>[1]Spelers!F7</f>
        <v>0.433</v>
      </c>
      <c r="E6" s="16">
        <f>'[1]Uitslagen Poule A'!E6+'[1]Uitslagen Poule A'!O11+'[1]Uitslagen Poule A'!E17+'[1]Uitslagen Poule A'!O24+'[1]Uitslagen Poule A'!E28+'[1]Uitslagen Poule A'!N37+'[1]Uitslagen Poule A'!E39+'[1]Uitslagen Poule A'!E49+'[1]Uitslagen Poule A'!O52+'[1]Uitslagen Poule A'!E61+'[1]Uitslagen Poule A'!O66+'[1]Uitslagen Poule A'!E72+'[1]Uitslagen Poule A'!O79+'[1]Uitslagen Poule A'!E83+'[1]Uitslagen Poule A'!O92+'[1]Uitslagen Poule A'!E94+'[1]Uitslagen Poule A'!E104+'[1]Uitslagen Poule A'!O107</f>
        <v>152</v>
      </c>
      <c r="F6" s="16">
        <f>'[1]Uitslagen Poule A'!H6+'[1]Uitslagen Poule A'!H11+'[1]Uitslagen Poule A'!H17+'[1]Uitslagen Poule A'!H24+'[1]Uitslagen Poule A'!H28+'[1]Uitslagen Poule A'!H37+'[1]Uitslagen Poule A'!H39+'[1]Uitslagen Poule A'!H49+'[1]Uitslagen Poule A'!H52+'[1]Uitslagen Poule A'!H61+'[1]Uitslagen Poule A'!H66+'[1]Uitslagen Poule A'!H72+'[1]Uitslagen Poule A'!H79+'[1]Uitslagen Poule A'!H83+'[1]Uitslagen Poule A'!H92+'[1]Uitslagen Poule A'!H94+'[1]Uitslagen Poule A'!H104+'[1]Uitslagen Poule A'!H107</f>
        <v>360</v>
      </c>
      <c r="G6" s="16">
        <f>'[1]Uitslagen Poule A'!I6+'[1]Uitslagen Poule A'!K11+'[1]Uitslagen Poule A'!I17+'[1]Uitslagen Poule A'!K24+'[1]Uitslagen Poule A'!I28+'[1]Uitslagen Poule A'!K37+'[1]Uitslagen Poule A'!I39+'[1]Uitslagen Poule A'!I49+'[1]Uitslagen Poule A'!K52+'[1]Uitslagen Poule A'!I61+'[1]Uitslagen Poule A'!K66+'[1]Uitslagen Poule A'!I72+'[1]Uitslagen Poule A'!K79+'[1]Uitslagen Poule A'!H83+'[1]Uitslagen Poule A'!K92+'[1]Uitslagen Poule A'!I94+'[1]Uitslagen Poule A'!I104+'[1]Uitslagen Poule A'!K107</f>
        <v>23</v>
      </c>
      <c r="H6" s="15">
        <f>E6/F6</f>
        <v>0.42222222222222222</v>
      </c>
      <c r="I6" s="17">
        <f>H6/D6</f>
        <v>0.97510905824993588</v>
      </c>
      <c r="J6" s="18">
        <f>'[1]Uitslagen Poule A'!AL21</f>
        <v>4</v>
      </c>
    </row>
    <row r="7" spans="1:10" ht="15.6" x14ac:dyDescent="0.3">
      <c r="A7" s="19">
        <v>2</v>
      </c>
      <c r="B7" s="20">
        <f>F7/30</f>
        <v>12</v>
      </c>
      <c r="C7" s="21" t="str">
        <f>[1]Spelers!D9</f>
        <v>Rens van Herpt</v>
      </c>
      <c r="D7" s="22">
        <f>[1]Spelers!F9</f>
        <v>0.4</v>
      </c>
      <c r="E7" s="23">
        <f>'[1]Uitslagen Poule A'!O7+'[1]Uitslagen Poule A'!O9+'[1]Uitslagen Poule A'!E19+'[1]Uitslagen Poule A'!O22+'[1]Uitslagen Poule A'!E30++'[1]Uitslagen Poule A'!O35+'[1]Uitslagen Poule A'!E41+'[1]Uitslagen Poule A'!O48+'[1]Uitslagen Poule A'!E52+'[1]Uitslagen Poule A'!O62+'[1]Uitslagen Poule A'!O64+'[1]Uitslagen Poule A'!E74+'[1]Uitslagen Poule A'!O77+'[1]Uitslagen Poule A'!E85+'[1]Uitslagen Poule A'!O90+'[1]Uitslagen Poule A'!E96+'[1]Uitslagen Poule A'!O103+'[1]Uitslagen Poule A'!E107</f>
        <v>186</v>
      </c>
      <c r="F7" s="23">
        <f>'[1]Uitslagen Poule A'!H7+'[1]Uitslagen Poule A'!H9+'[1]Uitslagen Poule A'!H19+'[1]Uitslagen Poule A'!H22+'[1]Uitslagen Poule A'!H30+'[1]Uitslagen Poule A'!H35+'[1]Uitslagen Poule A'!H41+'[1]Uitslagen Poule A'!H48+'[1]Uitslagen Poule A'!H52+'[1]Uitslagen Poule A'!H62+'[1]Uitslagen Poule A'!H64+'[1]Uitslagen Poule A'!H74+'[1]Uitslagen Poule A'!H77+'[1]Uitslagen Poule A'!H85+'[1]Uitslagen Poule A'!H90+'[1]Uitslagen Poule A'!H96+'[1]Uitslagen Poule A'!H103+'[1]Uitslagen Poule A'!H107</f>
        <v>360</v>
      </c>
      <c r="G7" s="23">
        <f>'[1]Uitslagen Poule A'!K7+'[1]Uitslagen Poule A'!K9+'[1]Uitslagen Poule A'!I19+'[1]Uitslagen Poule A'!K22+'[1]Uitslagen Poule A'!I30+'[1]Uitslagen Poule A'!K35+'[1]Uitslagen Poule A'!I41+'[1]Uitslagen Poule A'!K48+'[1]Uitslagen Poule A'!I52+'[1]Uitslagen Poule A'!K62+'[1]Uitslagen Poule A'!K64+'[1]Uitslagen Poule A'!I74+'[1]Uitslagen Poule A'!K77+'[1]Uitslagen Poule A'!I85+'[1]Uitslagen Poule A'!K90+'[1]Uitslagen Poule A'!I96+'[1]Uitslagen Poule A'!K103+'[1]Uitslagen Poule A'!I107</f>
        <v>21</v>
      </c>
      <c r="H7" s="22">
        <f>E7/F7</f>
        <v>0.51666666666666672</v>
      </c>
      <c r="I7" s="24">
        <f>H7/D7</f>
        <v>1.2916666666666667</v>
      </c>
      <c r="J7" s="25">
        <f>'[1]Uitslagen Poule A'!AN21</f>
        <v>6</v>
      </c>
    </row>
    <row r="8" spans="1:10" ht="15.6" x14ac:dyDescent="0.3">
      <c r="A8" s="26">
        <v>4</v>
      </c>
      <c r="B8" s="20">
        <f>F8/30</f>
        <v>13</v>
      </c>
      <c r="C8" s="21" t="str">
        <f>[1]Spelers!D4</f>
        <v>Ad Vermeer</v>
      </c>
      <c r="D8" s="22">
        <f>[1]Spelers!F4</f>
        <v>0.83299999999999996</v>
      </c>
      <c r="E8" s="27">
        <f>'[1]Uitslagen Poule A'!E3+'[1]Uitslagen Poule A'!E13+'[1]Uitslagen Poule A'!O16+'[1]Uitslagen Poule A'!E24+'[1]Uitslagen Poule A'!O29+'[1]Uitslagen Poule A'!E35+'[1]Uitslagen Poule A'!O42+'[1]Uitslagen Poule A'!E46+'[1]Uitslagen Poule A'!O55+'[1]Uitslagen Poule A'!E58+'[1]Uitslagen Poule A'!E68+'[1]Uitslagen Poule A'!O71+'[1]Uitslagen Poule A'!E79+'[1]Uitslagen Poule A'!O84+'[1]Uitslagen Poule A'!E90+'[1]Uitslagen Poule A'!O97+'[1]Uitslagen Poule A'!E101+'[1]Uitslagen Poule A'!O110</f>
        <v>294</v>
      </c>
      <c r="F8" s="27">
        <f>'[1]Uitslagen Poule A'!H3+'[1]Uitslagen Poule A'!H13+'[1]Uitslagen Poule A'!H16+'[1]Uitslagen Poule A'!H24+'[1]Uitslagen Poule A'!H29+'[1]Uitslagen Poule A'!H35+'[1]Uitslagen Poule A'!H42+'[1]Uitslagen Poule A'!H46+'[1]Uitslagen Poule A'!H55+'[1]Uitslagen Poule A'!H58+'[1]Uitslagen Poule A'!H68+'[1]Uitslagen Poule A'!H71+'[1]Uitslagen Poule A'!H79+'[1]Uitslagen Poule A'!H84+'[1]Uitslagen Poule A'!H90+'[1]Uitslagen Poule A'!H97+'[1]Uitslagen Poule A'!H101+'[1]Uitslagen Poule A'!H110</f>
        <v>390</v>
      </c>
      <c r="G8" s="23">
        <f>'[1]Uitslagen Poule A'!I3+'[1]Uitslagen Poule A'!I13+'[1]Uitslagen Poule A'!K16+'[1]Uitslagen Poule A'!I24+'[1]Uitslagen Poule A'!K29+'[1]Uitslagen Poule A'!K42+'[1]Uitslagen Poule A'!I46+'[1]Uitslagen Poule A'!K55+'[1]Uitslagen Poule A'!I58+'[1]Uitslagen Poule A'!I68+'[1]Uitslagen Poule A'!K71+'[1]Uitslagen Poule A'!I79+'[1]Uitslagen Poule A'!K84+'[1]Uitslagen Poule A'!I90+'[1]Uitslagen Poule A'!K97+'[1]Uitslagen Poule A'!I101+'[1]Uitslagen Poule A'!K110</f>
        <v>20</v>
      </c>
      <c r="H8" s="28">
        <f>E8/F8</f>
        <v>0.75384615384615383</v>
      </c>
      <c r="I8" s="29">
        <f>H8/D8</f>
        <v>0.90497737556561086</v>
      </c>
      <c r="J8" s="30">
        <f>'[1]Uitslagen Poule A'!AI21</f>
        <v>7</v>
      </c>
    </row>
    <row r="9" spans="1:10" ht="15.6" x14ac:dyDescent="0.3">
      <c r="A9" s="19">
        <v>3</v>
      </c>
      <c r="B9" s="20">
        <f>F9/30</f>
        <v>13</v>
      </c>
      <c r="C9" s="21" t="str">
        <f>[1]Spelers!D10</f>
        <v>Simon Lavrijsen</v>
      </c>
      <c r="D9" s="22">
        <f>[1]Spelers!F10</f>
        <v>0.4</v>
      </c>
      <c r="E9" s="23">
        <f>'[1]Uitslagen Poule A'!O6+'[1]Uitslagen Poule A'!E10+'[1]Uitslagen Poule A'!O19+'[1]Uitslagen Poule A'!O21+'[1]Uitslagen Poule A'!E31+'[1]Uitslagen Poule A'!O34+'[1]Uitslagen Poule A'!E42+'[1]Uitslagen Poule A'!O47+'[1]Uitslagen Poule A'!E53+'[1]Uitslagen Poule A'!O61+'[1]Uitslagen Poule A'!E65+'[1]Uitslagen Poule A'!O74+'[1]Uitslagen Poule A'!O76+'[1]Uitslagen Poule A'!E86+'[1]Uitslagen Poule A'!O89+'[1]Uitslagen Poule A'!E97+'[1]Uitslagen Poule A'!O102+'[1]Uitslagen Poule A'!E108</f>
        <v>188</v>
      </c>
      <c r="F9" s="23">
        <f>'[1]Uitslagen Poule A'!H6+'[1]Uitslagen Poule A'!H10+'[1]Uitslagen Poule A'!H19+'[1]Uitslagen Poule A'!H21+'[1]Uitslagen Poule A'!H31+'[1]Uitslagen Poule A'!H34+'[1]Uitslagen Poule A'!H42+'[1]Uitslagen Poule A'!H47+'[1]Uitslagen Poule A'!H53+'[1]Uitslagen Poule A'!H61+'[1]Uitslagen Poule A'!H65+'[1]Uitslagen Poule A'!H74+'[1]Uitslagen Poule A'!H76+'[1]Uitslagen Poule A'!H86+'[1]Uitslagen Poule A'!H89+'[1]Uitslagen Poule A'!H97+'[1]Uitslagen Poule A'!H102+'[1]Uitslagen Poule A'!H108</f>
        <v>390</v>
      </c>
      <c r="G9" s="23">
        <f>'[1]Uitslagen Poule A'!K6+'[1]Uitslagen Poule A'!I10+'[1]Uitslagen Poule A'!K19+'[1]Uitslagen Poule A'!K21+'[1]Uitslagen Poule A'!I31+'[1]Uitslagen Poule A'!K34+'[1]Uitslagen Poule A'!I42+'[1]Uitslagen Poule A'!K47+'[1]Uitslagen Poule A'!I53+'[1]Uitslagen Poule A'!K61+'[1]Uitslagen Poule A'!I65+'[1]Uitslagen Poule A'!K74+'[1]Uitslagen Poule A'!K76+'[1]Uitslagen Poule A'!I86+'[1]Uitslagen Poule A'!K89+'[1]Uitslagen Poule A'!I97+'[1]Uitslagen Poule A'!K102+'[1]Uitslagen Poule A'!I108</f>
        <v>19</v>
      </c>
      <c r="H9" s="22">
        <f>E9/F9</f>
        <v>0.48205128205128206</v>
      </c>
      <c r="I9" s="24">
        <f>H9/D9</f>
        <v>1.2051282051282051</v>
      </c>
      <c r="J9" s="25">
        <f>'[1]Uitslagen Poule A'!AO21</f>
        <v>4</v>
      </c>
    </row>
    <row r="10" spans="1:10" ht="15.6" x14ac:dyDescent="0.3">
      <c r="A10" s="19">
        <v>6</v>
      </c>
      <c r="B10" s="20">
        <f>F10/30</f>
        <v>11</v>
      </c>
      <c r="C10" s="31" t="str">
        <f>[1]Spelers!D8</f>
        <v>Maarten v Gompel</v>
      </c>
      <c r="D10" s="28">
        <f>[1]Spelers!F8</f>
        <v>0.4</v>
      </c>
      <c r="E10" s="27">
        <f>'[1]Uitslagen Poule A'!E7+'[1]Uitslagen Poule A'!O10+'[1]Uitslagen Poule A'!E18+'[1]Uitslagen Poule A'!O23+'[1]Uitslagen Poule A'!E29+'[1]Uitslagen Poule A'!O36++'[1]Uitslagen Poule A'!E40+'[1]Uitslagen Poule A'!O49+'[1]Uitslagen Poule A'!E51+'[1]Uitslagen Poule A'!E62+'[1]Uitslagen Poule A'!O65+'[1]Uitslagen Poule A'!E73+'[1]Uitslagen Poule A'!O78+'[1]Uitslagen Poule A'!E84+'[1]Uitslagen Poule A'!O91+'[1]Uitslagen Poule A'!E95+'[1]Uitslagen Poule A'!O104+'[1]Uitslagen Poule A'!E106</f>
        <v>133</v>
      </c>
      <c r="F10" s="27">
        <f>'[1]Uitslagen Poule A'!H7+'[1]Uitslagen Poule A'!H10+'[1]Uitslagen Poule A'!H18+'[1]Uitslagen Poule A'!H23+'[1]Uitslagen Poule A'!H29+'[1]Uitslagen Poule A'!H36+'[1]Uitslagen Poule A'!H40+'[1]Uitslagen Poule A'!H49+'[1]Uitslagen Poule A'!H51+'[1]Uitslagen Poule A'!H62+'[1]Uitslagen Poule A'!H65+'[1]Uitslagen Poule A'!H73+'[1]Uitslagen Poule A'!H78+'[1]Uitslagen Poule A'!H84+'[1]Uitslagen Poule A'!H91+'[1]Uitslagen Poule A'!H95+'[1]Uitslagen Poule A'!H104+'[1]Uitslagen Poule A'!H106</f>
        <v>330</v>
      </c>
      <c r="G10" s="23">
        <f>'[1]Uitslagen Poule A'!I7+'[1]Uitslagen Poule A'!K10+'[1]Uitslagen Poule A'!I18+'[1]Uitslagen Poule A'!K23+'[1]Uitslagen Poule A'!I29+'[1]Uitslagen Poule A'!K36+'[1]Uitslagen Poule A'!I40+'[1]Uitslagen Poule A'!K49+'[1]Uitslagen Poule A'!I51+'[1]Uitslagen Poule A'!I62+'[1]Uitslagen Poule A'!K65+'[1]Uitslagen Poule A'!I73+'[1]Uitslagen Poule A'!K78+'[1]Uitslagen Poule A'!I84+'[1]Uitslagen Poule A'!K91+'[1]Uitslagen Poule A'!I95+'[1]Uitslagen Poule A'!K104+'[1]Uitslagen Poule A'!I106</f>
        <v>19</v>
      </c>
      <c r="H10" s="28">
        <f>E10/F10</f>
        <v>0.40303030303030302</v>
      </c>
      <c r="I10" s="29">
        <f>H10/D10</f>
        <v>1.0075757575757576</v>
      </c>
      <c r="J10" s="30">
        <f>'[1]Uitslagen Poule A'!AM21</f>
        <v>7</v>
      </c>
    </row>
    <row r="11" spans="1:10" ht="15.6" x14ac:dyDescent="0.3">
      <c r="A11" s="19">
        <v>8</v>
      </c>
      <c r="B11" s="20">
        <f>F11/30</f>
        <v>11</v>
      </c>
      <c r="C11" s="21" t="str">
        <f>[1]Spelers!D12</f>
        <v>Jan Minnen</v>
      </c>
      <c r="D11" s="22">
        <f>[1]Spelers!F12</f>
        <v>0.33300000000000002</v>
      </c>
      <c r="E11" s="27">
        <f>'[1]Uitslagen Poule A'!O4+'[1]Uitslagen Poule A'!E12+'[1]Uitslagen Poule A'!O17+'[1]Uitslagen Poule A'!E23+'[1]Uitslagen Poule A'!O30+'[1]Uitslagen Poule A'!E34+'[1]Uitslagen Poule A'!O43+'[1]Uitslagen Poule A'!O45+'[1]Uitslagen Poule A'!E55+'[1]Uitslagen Poule A'!O59+'[1]Uitslagen Poule A'!E67+'[1]Uitslagen Poule A'!O72+'[1]Uitslagen Poule A'!E78+'[1]Uitslagen Poule A'!O85+'[1]Uitslagen Poule A'!E89+'[1]Uitslagen Poule A'!O98+'[1]Uitslagen Poule A'!O100+'[1]Uitslagen Poule A'!E110</f>
        <v>109</v>
      </c>
      <c r="F11" s="27">
        <f>'[1]Uitslagen Poule A'!H4+'[1]Uitslagen Poule A'!H12+'[1]Uitslagen Poule A'!H17+'[1]Uitslagen Poule A'!H23+'[1]Uitslagen Poule A'!H30+'[1]Uitslagen Poule A'!H34+'[1]Uitslagen Poule A'!H43+'[1]Uitslagen Poule A'!H45+'[1]Uitslagen Poule A'!H55+'[1]Uitslagen Poule A'!H59+'[1]Uitslagen Poule A'!H67+'[1]Uitslagen Poule A'!H72+'[1]Uitslagen Poule A'!H78+'[1]Uitslagen Poule A'!H85+'[1]Uitslagen Poule A'!H89+'[1]Uitslagen Poule A'!H98+'[1]Uitslagen Poule A'!H100+'[1]Uitslagen Poule A'!H110</f>
        <v>330</v>
      </c>
      <c r="G11" s="23">
        <f>'[1]Uitslagen Poule A'!K4+'[1]Uitslagen Poule A'!I12+'[1]Uitslagen Poule A'!K17+'[1]Uitslagen Poule A'!I23+'[1]Uitslagen Poule A'!K30+'[1]Uitslagen Poule A'!I34++'[1]Uitslagen Poule A'!K43+'[1]Uitslagen Poule A'!K45+'[1]Uitslagen Poule A'!I55+'[1]Uitslagen Poule A'!K59+'[1]Uitslagen Poule A'!I67+'[1]Uitslagen Poule A'!K72+'[1]Uitslagen Poule A'!I78+'[1]Uitslagen Poule A'!K85+'[1]Uitslagen Poule A'!I89+'[1]Uitslagen Poule A'!K98+'[1]Uitslagen Poule A'!K100+'[1]Uitslagen Poule A'!I110</f>
        <v>19</v>
      </c>
      <c r="H11" s="28">
        <f>E11/F11</f>
        <v>0.33030303030303032</v>
      </c>
      <c r="I11" s="29">
        <f>H11/D11</f>
        <v>0.9919009919009919</v>
      </c>
      <c r="J11" s="30">
        <f>'[1]Uitslagen Poule A'!AQ21</f>
        <v>5</v>
      </c>
    </row>
    <row r="12" spans="1:10" ht="15.6" x14ac:dyDescent="0.3">
      <c r="A12" s="19">
        <v>7</v>
      </c>
      <c r="B12" s="20">
        <f>F12/30</f>
        <v>12</v>
      </c>
      <c r="C12" s="21" t="str">
        <f>[1]Spelers!D13</f>
        <v>Jan Zijlmans</v>
      </c>
      <c r="D12" s="22">
        <f>[1]Spelers!F13</f>
        <v>0.33300000000000002</v>
      </c>
      <c r="E12" s="27">
        <f>'[1]Uitslagen Poule A'!O3+'[1]Uitslagen Poule A'!E9+'[1]Uitslagen Poule A'!O15+'[1]Uitslagen Poule A'!E21+'[1]Uitslagen Poule A'!O27+'[1]Uitslagen Poule A'!E34+'[1]Uitslagen Poule A'!O39+'[1]Uitslagen Poule A'!E45+'[1]Uitslagen Poule A'!O51+'[1]Uitslagen Poule A'!O58+'[1]Uitslagen Poule A'!E64+'[1]Uitslagen Poule A'!O70+'[1]Uitslagen Poule A'!E76+'[1]Uitslagen Poule A'!O82+'[1]Uitslagen Poule A'!E88+'[1]Uitslagen Poule A'!O94+'[1]Uitslagen Poule A'!E100+'[1]Uitslagen Poule A'!O106</f>
        <v>137</v>
      </c>
      <c r="F12" s="27">
        <f>'[1]Uitslagen Poule A'!H3+'[1]Uitslagen Poule A'!H9+'[1]Uitslagen Poule A'!H15+'[1]Uitslagen Poule A'!H21+'[1]Uitslagen Poule A'!H27+'[1]Uitslagen Poule A'!H34+'[1]Uitslagen Poule A'!H39+'[1]Uitslagen Poule A'!H45+'[1]Uitslagen Poule A'!H51+'[1]Uitslagen Poule A'!H58+'[1]Uitslagen Poule A'!H64+'[1]Uitslagen Poule A'!H70+'[1]Uitslagen Poule A'!H76+'[1]Uitslagen Poule A'!H82+'[1]Uitslagen Poule A'!H88+'[1]Uitslagen Poule A'!H94+'[1]Uitslagen Poule A'!H100+'[1]Uitslagen Poule A'!H106</f>
        <v>360</v>
      </c>
      <c r="G12" s="23">
        <f>'[1]Uitslagen Poule A'!K3+'[1]Uitslagen Poule A'!I9+'[1]Uitslagen Poule A'!K15+'[1]Uitslagen Poule A'!I21+'[1]Uitslagen Poule A'!K27+'[1]Uitslagen Poule A'!I33+'[1]Uitslagen Poule A'!K39+'[1]Uitslagen Poule A'!I45+'[1]Uitslagen Poule A'!K51+'[1]Uitslagen Poule A'!K58+'[1]Uitslagen Poule A'!I64+'[1]Uitslagen Poule A'!K70+'[1]Uitslagen Poule A'!I76+'[1]Uitslagen Poule A'!K82+'[1]Uitslagen Poule A'!I88+'[1]Uitslagen Poule A'!K94+'[1]Uitslagen Poule A'!I100+'[1]Uitslagen Poule A'!K106</f>
        <v>18</v>
      </c>
      <c r="H12" s="28">
        <f>E12/F12</f>
        <v>0.38055555555555554</v>
      </c>
      <c r="I12" s="29">
        <f>H12/D12</f>
        <v>1.1428094761428094</v>
      </c>
      <c r="J12" s="30">
        <f>'[1]Uitslagen Poule A'!AR21</f>
        <v>5</v>
      </c>
    </row>
    <row r="13" spans="1:10" ht="15.6" x14ac:dyDescent="0.3">
      <c r="A13" s="19">
        <v>5</v>
      </c>
      <c r="B13" s="20">
        <f>F13/30</f>
        <v>10</v>
      </c>
      <c r="C13" s="21" t="str">
        <f>[1]Spelers!D5</f>
        <v>Wietje Kaethoven</v>
      </c>
      <c r="D13" s="22">
        <f>[1]Spelers!F5</f>
        <v>0.63300000000000001</v>
      </c>
      <c r="E13" s="27">
        <f>'[1]Uitslagen Poule A'!E4+'[1]Uitslagen Poule A'!O13+'[1]Uitslagen Poule A'!E15+'[1]Uitslagen Poule A'!E25+'[1]Uitslagen Poule A'!O28+'[1]Uitslagen Poule A'!E36+'[1]Uitslagen Poule A'!O41+'[1]Uitslagen Poule A'!E47+'[1]Uitslagen Poule A'!O54+'[1]Uitslagen Poule A'!E59+'[1]Uitslagen Poule A'!O68+'[1]Uitslagen Poule A'!E70+'[1]Uitslagen Poule A'!E80+'[1]Uitslagen Poule A'!O83+'[1]Uitslagen Poule A'!E91+'[1]Uitslagen Poule A'!O96+'[1]Uitslagen Poule A'!E102+'[1]Uitslagen Poule A'!O109</f>
        <v>169</v>
      </c>
      <c r="F13" s="27">
        <f>'[1]Uitslagen Poule A'!H4+'[1]Uitslagen Poule A'!H13+'[1]Uitslagen Poule A'!H15+'[1]Uitslagen Poule A'!H25+'[1]Uitslagen Poule A'!H28+'[1]Uitslagen Poule A'!H36+'[1]Uitslagen Poule A'!H41+'[1]Uitslagen Poule A'!H47+'[1]Uitslagen Poule A'!H54+'[1]Uitslagen Poule A'!H59+'[1]Uitslagen Poule A'!H68+'[1]Uitslagen Poule A'!H70+'[1]Uitslagen Poule A'!H80+'[1]Uitslagen Poule A'!H83+'[1]Uitslagen Poule A'!H91+'[1]Uitslagen Poule A'!H96+'[1]Uitslagen Poule A'!H102+'[1]Uitslagen Poule A'!H109</f>
        <v>300</v>
      </c>
      <c r="G13" s="23">
        <f>'[1]Uitslagen Poule A'!I4+'[1]Uitslagen Poule A'!K13+'[1]Uitslagen Poule A'!I15+'[1]Uitslagen Poule A'!I25+'[1]Uitslagen Poule A'!K28+'[1]Uitslagen Poule A'!I36+'[1]Uitslagen Poule A'!K41+'[1]Uitslagen Poule A'!I47+'[1]Uitslagen Poule A'!K54+'[1]Uitslagen Poule A'!I59+'[1]Uitslagen Poule A'!K68+'[1]Uitslagen Poule A'!I70+'[1]Uitslagen Poule A'!I80+'[1]Uitslagen Poule A'!K83+'[1]Uitslagen Poule A'!I91+'[1]Uitslagen Poule A'!K96+'[1]Uitslagen Poule A'!I102+'[1]Uitslagen Poule A'!K109</f>
        <v>14</v>
      </c>
      <c r="H13" s="28">
        <f>E13/F13</f>
        <v>0.56333333333333335</v>
      </c>
      <c r="I13" s="29">
        <f>H13/D13</f>
        <v>0.88994207477619802</v>
      </c>
      <c r="J13" s="30">
        <f>'[1]Uitslagen Poule A'!AJ21</f>
        <v>4</v>
      </c>
    </row>
    <row r="14" spans="1:10" ht="15.6" x14ac:dyDescent="0.3">
      <c r="A14" s="19">
        <v>9</v>
      </c>
      <c r="B14" s="20">
        <f>F14/30</f>
        <v>10</v>
      </c>
      <c r="C14" s="21" t="str">
        <f>[1]Spelers!D6</f>
        <v>Rinus v Bommel</v>
      </c>
      <c r="D14" s="22">
        <f>[1]Spelers!F6</f>
        <v>0.46600000000000003</v>
      </c>
      <c r="E14" s="27">
        <f>'[1]Uitslagen Poule A'!E5+'[1]Uitslagen Poule A'!O12+'[1]Uitslagen Poule A'!E16+'[1]Uitslagen Poule A'!O25+'[1]Uitslagen Poule A'!E27+'[1]Uitslagen Poule A'!E37+'[1]Uitslagen Poule A'!O40+'[1]Uitslagen Poule A'!E48+'[1]Uitslagen Poule A'!O53+'[1]Uitslagen Poule A'!E60+'[1]Uitslagen Poule A'!O67+'[1]Uitslagen Poule A'!E71+'[1]Uitslagen Poule A'!O80+'[1]Uitslagen Poule A'!E82+'[1]Uitslagen Poule A'!E92+'[1]Uitslagen Poule A'!O95+'[1]Uitslagen Poule A'!E103+'[1]Uitslagen Poule A'!O108</f>
        <v>137</v>
      </c>
      <c r="F14" s="27">
        <f>'[1]Uitslagen Poule A'!H5+'[1]Uitslagen Poule A'!H12+'[1]Uitslagen Poule A'!H16+'[1]Uitslagen Poule A'!H25+'[1]Uitslagen Poule A'!H27+'[1]Uitslagen Poule A'!H37+'[1]Uitslagen Poule A'!H40+'[1]Uitslagen Poule A'!H48+'[1]Uitslagen Poule A'!H53+'[1]Uitslagen Poule A'!H60+'[1]Uitslagen Poule A'!H67+'[1]Uitslagen Poule A'!H71+'[1]Uitslagen Poule A'!H80+'[1]Uitslagen Poule A'!H82+'[1]Uitslagen Poule A'!H92+'[1]Uitslagen Poule A'!H95+'[1]Uitslagen Poule A'!H103+'[1]Uitslagen Poule A'!H108</f>
        <v>300</v>
      </c>
      <c r="G14" s="23">
        <f>'[1]Uitslagen Poule A'!I5+'[1]Uitslagen Poule A'!K12+'[1]Uitslagen Poule A'!I16+'[1]Uitslagen Poule A'!K25+'[1]Uitslagen Poule A'!I27+'[1]Uitslagen Poule A'!I37+'[1]Uitslagen Poule A'!K40+'[1]Uitslagen Poule A'!I48+'[1]Uitslagen Poule A'!K53+'[1]Uitslagen Poule A'!I60+'[1]Uitslagen Poule A'!K67+'[1]Uitslagen Poule A'!I71+'[1]Uitslagen Poule A'!K80+'[1]Uitslagen Poule A'!I82+'[1]Uitslagen Poule A'!I92+'[1]Uitslagen Poule A'!K95+'[1]Uitslagen Poule A'!I103+'[1]Uitslagen Poule A'!K108</f>
        <v>10</v>
      </c>
      <c r="H14" s="28">
        <f>E14/F14</f>
        <v>0.45666666666666667</v>
      </c>
      <c r="I14" s="29">
        <f>H14/D14</f>
        <v>0.97997138769670955</v>
      </c>
      <c r="J14" s="30">
        <f>'[1]Uitslagen Poule A'!AK21</f>
        <v>7</v>
      </c>
    </row>
    <row r="15" spans="1:10" ht="15.6" x14ac:dyDescent="0.3">
      <c r="A15" s="19">
        <f>10</f>
        <v>10</v>
      </c>
      <c r="B15" s="20">
        <f>F15/30</f>
        <v>12</v>
      </c>
      <c r="C15" s="21" t="str">
        <f>[1]Spelers!D11</f>
        <v>Frie van Herk</v>
      </c>
      <c r="D15" s="22">
        <f>[1]Spelers!F11</f>
        <v>0.4</v>
      </c>
      <c r="E15" s="27">
        <f>'[1]Uitslagen Poule A'!O5+'[1]Uitslagen Poule A'!E11+'[1]Uitslagen Poule A'!O18+'[1]Uitslagen Poule A'!E22+'[1]Uitslagen Poule A'!O31+'[1]Uitslagen Poule A'!O33++'[1]Uitslagen Poule A'!E43+'[1]Uitslagen Poule A'!O46+'[1]Uitslagen Poule A'!E54+'[1]Uitslagen Poule A'!O60+'[1]Uitslagen Poule A'!E66+'[1]Uitslagen Poule A'!O73+'[1]Uitslagen Poule A'!E77+'[1]Uitslagen Poule A'!O86+'[1]Uitslagen Poule A'!O88+'[1]Uitslagen Poule A'!E98+'[1]Uitslagen Poule A'!O101+'[1]Uitslagen Poule A'!E109</f>
        <v>107</v>
      </c>
      <c r="F15" s="27">
        <f>'[1]Uitslagen Poule A'!H5+'[1]Uitslagen Poule A'!H11+'[1]Uitslagen Poule A'!H18+'[1]Uitslagen Poule A'!H22+'[1]Uitslagen Poule A'!H31+'[1]Uitslagen Poule A'!H33+'[1]Uitslagen Poule A'!H43+'[1]Uitslagen Poule A'!H46+'[1]Uitslagen Poule A'!H54+'[1]Uitslagen Poule A'!H60+'[1]Uitslagen Poule A'!H66+'[1]Uitslagen Poule A'!H73+'[1]Uitslagen Poule A'!H77+'[1]Uitslagen Poule A'!H86+'[1]Uitslagen Poule A'!H88+'[1]Uitslagen Poule A'!H98+'[1]Uitslagen Poule A'!H101+'[1]Uitslagen Poule A'!H109</f>
        <v>360</v>
      </c>
      <c r="G15" s="23">
        <f>'[1]Uitslagen Poule A'!K5+'[1]Uitslagen Poule A'!I11+'[1]Uitslagen Poule A'!K18+'[1]Uitslagen Poule A'!I22+'[1]Uitslagen Poule A'!K31+'[1]Uitslagen Poule A'!K33+'[1]Uitslagen Poule A'!I43+'[1]Uitslagen Poule A'!K46+'[1]Uitslagen Poule A'!I54+'[1]Uitslagen Poule A'!K60+'[1]Uitslagen Poule A'!I66+'[1]Uitslagen Poule A'!K73+'[1]Uitslagen Poule A'!I77+'[1]Uitslagen Poule A'!K86+'[1]Uitslagen Poule A'!K88+'[1]Uitslagen Poule A'!I98+'[1]Uitslagen Poule A'!K101+'[1]Uitslagen Poule A'!I109</f>
        <v>9</v>
      </c>
      <c r="H15" s="28">
        <f>E15/F15</f>
        <v>0.29722222222222222</v>
      </c>
      <c r="I15" s="29">
        <f>H15/D15</f>
        <v>0.74305555555555547</v>
      </c>
      <c r="J15" s="30">
        <f>'[1]Uitslagen Poule A'!AP21</f>
        <v>4</v>
      </c>
    </row>
    <row r="16" spans="1:10" ht="16.2" thickBot="1" x14ac:dyDescent="0.35">
      <c r="A16" s="32">
        <v>21</v>
      </c>
      <c r="B16" s="33">
        <f>F16/30</f>
        <v>3</v>
      </c>
      <c r="C16" s="34" t="str">
        <f>[1]Spelers!D24</f>
        <v>Theo Sanders</v>
      </c>
      <c r="D16" s="35">
        <f>[1]Spelers!F24</f>
        <v>0.55000000000000004</v>
      </c>
      <c r="E16" s="36">
        <f>'[1]Uitslagen Poule A'!E65+'[1]Uitslagen Poule A'!O74+'[1]Uitslagen Poule A'!O76+'[1]Uitslagen Poule A'!E86+'[1]Uitslagen Poule A'!O89+'[1]Uitslagen Poule A'!E97+'[1]Uitslagen Poule A'!O102+'[1]Uitslagen Poule A'!E108</f>
        <v>43</v>
      </c>
      <c r="F16" s="36">
        <f>'[1]Uitslagen Poule A'!H65+'[1]Uitslagen Poule A'!H74+'[1]Uitslagen Poule A'!H76+'[1]Uitslagen Poule A'!H86+'[1]Uitslagen Poule A'!H89+'[1]Uitslagen Poule A'!H97+'[1]Uitslagen Poule A'!H102+'[1]Uitslagen Poule A'!H108</f>
        <v>90</v>
      </c>
      <c r="G16" s="37">
        <f>'[1]Uitslagen Poule A'!I65+'[1]Uitslagen Poule A'!K74+'[1]Uitslagen Poule A'!K76+'[1]Uitslagen Poule A'!I86+'[1]Uitslagen Poule A'!K89+'[1]Uitslagen Poule A'!I97+'[1]Uitslagen Poule A'!K102+'[1]Uitslagen Poule A'!I108</f>
        <v>4</v>
      </c>
      <c r="H16" s="38">
        <f>E16/F16</f>
        <v>0.4777777777777778</v>
      </c>
      <c r="I16" s="39">
        <f>H16/D16</f>
        <v>0.86868686868686862</v>
      </c>
      <c r="J16" s="40">
        <f>'[1]Uitslagen Poule A'!AS21</f>
        <v>3</v>
      </c>
    </row>
    <row r="17" spans="1:10" ht="16.2" thickTop="1" x14ac:dyDescent="0.3">
      <c r="A17" s="41"/>
      <c r="B17" s="41"/>
      <c r="C17" s="42"/>
      <c r="D17" s="43"/>
      <c r="E17" s="44"/>
      <c r="F17" s="44"/>
      <c r="G17" s="45"/>
      <c r="H17" s="46"/>
      <c r="I17" s="47"/>
      <c r="J17" s="44"/>
    </row>
    <row r="18" spans="1:10" ht="15.6" x14ac:dyDescent="0.3">
      <c r="A18" s="41"/>
      <c r="B18" s="41"/>
      <c r="C18" s="42"/>
      <c r="D18" s="43"/>
      <c r="E18" s="44"/>
      <c r="F18" s="44"/>
      <c r="G18" s="45"/>
      <c r="H18" s="46"/>
      <c r="I18" s="47"/>
      <c r="J18" s="44"/>
    </row>
    <row r="19" spans="1:10" ht="18" thickBot="1" x14ac:dyDescent="0.35">
      <c r="A19" s="41"/>
      <c r="B19" s="41"/>
      <c r="C19" s="42"/>
      <c r="D19" s="43"/>
      <c r="E19" s="41"/>
      <c r="F19" s="41"/>
      <c r="G19" s="48"/>
      <c r="H19" s="46"/>
      <c r="I19" s="49" t="s">
        <v>12</v>
      </c>
      <c r="J19" s="41"/>
    </row>
    <row r="20" spans="1:10" ht="16.8" thickTop="1" thickBot="1" x14ac:dyDescent="0.35">
      <c r="A20" s="50" t="s">
        <v>1</v>
      </c>
      <c r="B20" s="51" t="s">
        <v>2</v>
      </c>
      <c r="C20" s="52" t="s">
        <v>3</v>
      </c>
      <c r="D20" s="53" t="s">
        <v>4</v>
      </c>
      <c r="E20" s="54" t="s">
        <v>5</v>
      </c>
      <c r="F20" s="54" t="s">
        <v>7</v>
      </c>
      <c r="G20" s="55" t="s">
        <v>8</v>
      </c>
      <c r="H20" s="53" t="s">
        <v>9</v>
      </c>
      <c r="I20" s="56" t="s">
        <v>11</v>
      </c>
      <c r="J20" s="57" t="s">
        <v>13</v>
      </c>
    </row>
    <row r="21" spans="1:10" ht="16.2" thickTop="1" x14ac:dyDescent="0.3">
      <c r="A21" s="12">
        <v>11</v>
      </c>
      <c r="B21" s="58">
        <f>F21/30</f>
        <v>12</v>
      </c>
      <c r="C21" s="14" t="str">
        <f>[1]Spelers!D16</f>
        <v>Cor Kemerink</v>
      </c>
      <c r="D21" s="15">
        <f>[1]Spelers!F16</f>
        <v>0.33300000000000002</v>
      </c>
      <c r="E21" s="59">
        <f>'[1]Uitslagen Poule B'!E5+'[1]Uitslagen Poule B'!O12+'[1]Uitslagen Poule B'!E16+'[1]Uitslagen Poule B'!O25+'[1]Uitslagen Poule B'!E27+'[1]Uitslagen Poule B'!E37+'[1]Uitslagen Poule B'!O40+'[1]Uitslagen Poule B'!E48+'[1]Uitslagen Poule B'!O53+'[1]Uitslagen Poule B'!E60+'[1]Uitslagen Poule B'!O67+'[1]Uitslagen Poule B'!E71+'[1]Uitslagen Poule B'!O80+'[1]Uitslagen Poule B'!E82+'[1]Uitslagen Poule B'!E92+'[1]Uitslagen Poule B'!O95+'[1]Uitslagen Poule B'!E103+'[1]Uitslagen Poule B'!O108</f>
        <v>150</v>
      </c>
      <c r="F21" s="59">
        <f>'[1]Uitslagen Poule B'!H5+'[1]Uitslagen Poule B'!H12+'[1]Uitslagen Poule B'!H16+'[1]Uitslagen Poule B'!H25+'[1]Uitslagen Poule B'!H27+'[1]Uitslagen Poule B'!H37+'[1]Uitslagen Poule B'!H40+'[1]Uitslagen Poule B'!H48+'[1]Uitslagen Poule B'!H53+'[1]Uitslagen Poule B'!H60+'[1]Uitslagen Poule B'!H67+'[1]Uitslagen Poule B'!H71+'[1]Uitslagen Poule B'!H80+'[1]Uitslagen Poule B'!H82+'[1]Uitslagen Poule B'!H92+'[1]Uitslagen Poule B'!H95+'[1]Uitslagen Poule B'!H103+'[1]Uitslagen Poule B'!H108</f>
        <v>360</v>
      </c>
      <c r="G21" s="16">
        <f>'[1]Uitslagen Poule B'!I5+'[1]Uitslagen Poule B'!K12+'[1]Uitslagen Poule B'!I16+'[1]Uitslagen Poule B'!K25+'[1]Uitslagen Poule B'!I27+'[1]Uitslagen Poule B'!I37+'[1]Uitslagen Poule B'!K40+'[1]Uitslagen Poule B'!I48+'[1]Uitslagen Poule B'!K53+'[1]Uitslagen Poule B'!I60+'[1]Uitslagen Poule B'!K67+'[1]Uitslagen Poule B'!I71+'[1]Uitslagen Poule B'!K80+'[1]Uitslagen Poule B'!I82+'[1]Uitslagen Poule B'!I92+'[1]Uitslagen Poule B'!K95+'[1]Uitslagen Poule B'!I103+'[1]Uitslagen Poule B'!K108</f>
        <v>30</v>
      </c>
      <c r="H21" s="60">
        <f>E21/F21</f>
        <v>0.41666666666666669</v>
      </c>
      <c r="I21" s="61">
        <f>H21/D21</f>
        <v>1.2512512512512513</v>
      </c>
      <c r="J21" s="62">
        <f>'[1]Uitslagen Poule B'!AM21</f>
        <v>8</v>
      </c>
    </row>
    <row r="22" spans="1:10" ht="15.6" x14ac:dyDescent="0.3">
      <c r="A22" s="19">
        <v>15</v>
      </c>
      <c r="B22" s="63">
        <f>F22/30</f>
        <v>12</v>
      </c>
      <c r="C22" s="21" t="str">
        <f>[1]Spelers!D20</f>
        <v>Cees v Gestel</v>
      </c>
      <c r="D22" s="22">
        <f>[1]Spelers!F20</f>
        <v>0.26600000000000001</v>
      </c>
      <c r="E22" s="23">
        <f>'[1]Uitslagen Poule B'!O6+'[1]Uitslagen Poule B'!E10+'[1]Uitslagen Poule B'!O19+'[1]Uitslagen Poule B'!O21+'[1]Uitslagen Poule B'!E31+'[1]Uitslagen Poule B'!O34+'[1]Uitslagen Poule B'!E42+'[1]Uitslagen Poule B'!O47+'[1]Uitslagen Poule B'!E53+'[1]Uitslagen Poule B'!O61+'[1]Uitslagen Poule B'!E65+'[1]Uitslagen Poule B'!O74+'[1]Uitslagen Poule B'!O76+'[1]Uitslagen Poule B'!E86+'[1]Uitslagen Poule B'!O89+'[1]Uitslagen Poule B'!E97+'[1]Uitslagen Poule B'!O102+'[1]Uitslagen Poule B'!E108</f>
        <v>93</v>
      </c>
      <c r="F22" s="23">
        <f>'[1]Uitslagen Poule B'!H6+'[1]Uitslagen Poule B'!H10+'[1]Uitslagen Poule B'!H19+'[1]Uitslagen Poule B'!H21+'[1]Uitslagen Poule B'!H31+'[1]Uitslagen Poule B'!H34+'[1]Uitslagen Poule B'!H42+'[1]Uitslagen Poule B'!H47+'[1]Uitslagen Poule B'!H53+'[1]Uitslagen Poule B'!H61+'[1]Uitslagen Poule B'!H65+'[1]Uitslagen Poule B'!H74+'[1]Uitslagen Poule B'!H76+'[1]Uitslagen Poule B'!H86+'[1]Uitslagen Poule B'!H89+'[1]Uitslagen Poule B'!H97+'[1]Uitslagen Poule B'!H102+'[1]Uitslagen Poule B'!H108</f>
        <v>360</v>
      </c>
      <c r="G22" s="23">
        <f>'[1]Uitslagen Poule B'!K6+'[1]Uitslagen Poule B'!I10+'[1]Uitslagen Poule B'!K19+'[1]Uitslagen Poule B'!K21+'[1]Uitslagen Poule B'!I31+'[1]Uitslagen Poule B'!K34+'[1]Uitslagen Poule B'!I42+'[1]Uitslagen Poule B'!K47+'[1]Uitslagen Poule B'!I53+'[1]Uitslagen Poule B'!K61+'[1]Uitslagen Poule B'!I65+'[1]Uitslagen Poule B'!K74+'[1]Uitslagen Poule B'!K76+'[1]Uitslagen Poule B'!I86+'[1]Uitslagen Poule B'!K89+'[1]Uitslagen Poule B'!I97+'[1]Uitslagen Poule B'!K102+'[1]Uitslagen Poule B'!I108</f>
        <v>25</v>
      </c>
      <c r="H22" s="22">
        <f>E22/F22</f>
        <v>0.25833333333333336</v>
      </c>
      <c r="I22" s="24">
        <f>H22/D22</f>
        <v>0.97117794486215547</v>
      </c>
      <c r="J22" s="25">
        <f>'[1]Uitslagen Poule B'!AQ21</f>
        <v>3</v>
      </c>
    </row>
    <row r="23" spans="1:10" ht="15.6" x14ac:dyDescent="0.3">
      <c r="A23" s="19">
        <v>12</v>
      </c>
      <c r="B23" s="63">
        <f>F23/30</f>
        <v>12</v>
      </c>
      <c r="C23" s="21" t="str">
        <f>[1]Spelers!D14</f>
        <v>Kees Dierckx</v>
      </c>
      <c r="D23" s="28">
        <f>[1]Spelers!F14</f>
        <v>0.33300000000000002</v>
      </c>
      <c r="E23" s="27">
        <f>'[1]Uitslagen Poule B'!E3+'[1]Uitslagen Poule B'!E13+'[1]Uitslagen Poule B'!O16+'[1]Uitslagen Poule B'!E24+'[1]Uitslagen Poule B'!O29+'[1]Uitslagen Poule B'!E35+'[1]Uitslagen Poule B'!O42+'[1]Uitslagen Poule B'!E46+'[1]Uitslagen Poule B'!O55+'[1]Uitslagen Poule B'!E58+'[1]Uitslagen Poule B'!E68+'[1]Uitslagen Poule B'!O71+'[1]Uitslagen Poule B'!E79+'[1]Uitslagen Poule B'!O84+'[1]Uitslagen Poule B'!E90+'[1]Uitslagen Poule B'!O97+'[1]Uitslagen Poule B'!E101+'[1]Uitslagen Poule B'!O110</f>
        <v>114</v>
      </c>
      <c r="F23" s="27">
        <f>'[1]Uitslagen Poule B'!H3+'[1]Uitslagen Poule B'!H13+'[1]Uitslagen Poule B'!H16+'[1]Uitslagen Poule B'!H24+'[1]Uitslagen Poule B'!H29+'[1]Uitslagen Poule B'!H35+'[1]Uitslagen Poule B'!H42+'[1]Uitslagen Poule B'!H46+'[1]Uitslagen Poule B'!H55+'[1]Uitslagen Poule B'!H58+'[1]Uitslagen Poule B'!H68+'[1]Uitslagen Poule B'!H71+'[1]Uitslagen Poule B'!H79+'[1]Uitslagen Poule B'!H84+'[1]Uitslagen Poule B'!H90+'[1]Uitslagen Poule B'!H97+'[1]Uitslagen Poule B'!H101+'[1]Uitslagen Poule B'!H110</f>
        <v>360</v>
      </c>
      <c r="G23" s="23">
        <f>'[1]Uitslagen Poule B'!I3+'[1]Uitslagen Poule B'!I13+'[1]Uitslagen Poule B'!K16+'[1]Uitslagen Poule B'!I24+'[1]Uitslagen Poule B'!K29+'[1]Uitslagen Poule B'!I35+'[1]Uitslagen Poule B'!K42+'[1]Uitslagen Poule B'!I46+'[1]Uitslagen Poule B'!K55+'[1]Uitslagen Poule B'!I58+'[1]Uitslagen Poule B'!I68+'[1]Uitslagen Poule B'!K71+'[1]Uitslagen Poule B'!I79+'[1]Uitslagen Poule B'!K84+'[1]Uitslagen Poule B'!I90+'[1]Uitslagen Poule B'!K97+'[1]Uitslagen Poule B'!I101+'[1]Uitslagen Poule B'!K110</f>
        <v>25</v>
      </c>
      <c r="H23" s="28">
        <f>E23/F23</f>
        <v>0.31666666666666665</v>
      </c>
      <c r="I23" s="29">
        <f>H23/D23</f>
        <v>0.95095095095095084</v>
      </c>
      <c r="J23" s="30">
        <f>'[1]Uitslagen Poule B'!AK21</f>
        <v>5</v>
      </c>
    </row>
    <row r="24" spans="1:10" ht="15.6" x14ac:dyDescent="0.3">
      <c r="A24" s="19">
        <v>14</v>
      </c>
      <c r="B24" s="63">
        <f>F24/30</f>
        <v>12</v>
      </c>
      <c r="C24" s="21" t="str">
        <f>[1]Spelers!D19</f>
        <v>Fons Fonteijn</v>
      </c>
      <c r="D24" s="22">
        <f>[1]Spelers!F19</f>
        <v>0.3</v>
      </c>
      <c r="E24" s="23">
        <f>'[1]Uitslagen Poule B'!O7+'[1]Uitslagen Poule B'!O9+'[1]Uitslagen Poule B'!E19+'[1]Uitslagen Poule B'!O22+'[1]Uitslagen Poule B'!E30+'[1]Uitslagen Poule B'!O35+'[1]Uitslagen Poule B'!E41+'[1]Uitslagen Poule B'!O48+'[1]Uitslagen Poule B'!E52+'[1]Uitslagen Poule B'!O62+'[1]Uitslagen Poule B'!O64+'[1]Uitslagen Poule B'!E74+'[1]Uitslagen Poule B'!O77+'[1]Uitslagen Poule B'!E85+'[1]Uitslagen Poule B'!O90+'[1]Uitslagen Poule B'!E96+'[1]Uitslagen Poule B'!O103+'[1]Uitslagen Poule B'!E107</f>
        <v>101</v>
      </c>
      <c r="F24" s="23">
        <f>'[1]Uitslagen Poule B'!H7+'[1]Uitslagen Poule B'!H9+'[1]Uitslagen Poule B'!H19+'[1]Uitslagen Poule B'!H22+'[1]Uitslagen Poule B'!H30+'[1]Uitslagen Poule B'!H35+'[1]Uitslagen Poule B'!H41+'[1]Uitslagen Poule B'!H48+'[1]Uitslagen Poule B'!H52+'[1]Uitslagen Poule B'!H62+'[1]Uitslagen Poule B'!H64+'[1]Uitslagen Poule B'!H74+'[1]Uitslagen Poule B'!H77+'[1]Uitslagen Poule B'!H85+'[1]Uitslagen Poule B'!H90+'[1]Uitslagen Poule B'!H96+'[1]Uitslagen Poule B'!H103+'[1]Uitslagen Poule B'!H107</f>
        <v>360</v>
      </c>
      <c r="G24" s="23">
        <f>'[1]Uitslagen Poule B'!K7+'[1]Uitslagen Poule B'!K9+'[1]Uitslagen Poule B'!I19+'[1]Uitslagen Poule B'!K22+'[1]Uitslagen Poule B'!I30+'[1]Uitslagen Poule B'!K35+'[1]Uitslagen Poule B'!I41+'[1]Uitslagen Poule B'!K48+'[1]Uitslagen Poule B'!I52+'[1]Uitslagen Poule B'!K62+'[1]Uitslagen Poule B'!K64+'[1]Uitslagen Poule B'!I74+'[1]Uitslagen Poule B'!K77+'[1]Uitslagen Poule B'!I85+'[1]Uitslagen Poule B'!K90+'[1]Uitslagen Poule B'!I96+'[1]Uitslagen Poule B'!K103+'[1]Uitslagen Poule B'!I107</f>
        <v>19</v>
      </c>
      <c r="H24" s="22">
        <f>E24/F24</f>
        <v>0.28055555555555556</v>
      </c>
      <c r="I24" s="24">
        <f>H24/D24</f>
        <v>0.93518518518518523</v>
      </c>
      <c r="J24" s="25">
        <f>'[1]Uitslagen Poule B'!AP21</f>
        <v>5</v>
      </c>
    </row>
    <row r="25" spans="1:10" ht="15.6" x14ac:dyDescent="0.3">
      <c r="A25" s="19">
        <v>13</v>
      </c>
      <c r="B25" s="63">
        <f>F25/30</f>
        <v>12</v>
      </c>
      <c r="C25" s="21" t="str">
        <f>[1]Spelers!D22</f>
        <v>Jan Dirkx</v>
      </c>
      <c r="D25" s="22">
        <f>[1]Spelers!F22</f>
        <v>0.26600000000000001</v>
      </c>
      <c r="E25" s="27">
        <f>'[1]Uitslagen Poule B'!O4+'[1]Uitslagen Poule B'!E12+'[1]Uitslagen Poule B'!O17+'[1]Uitslagen Poule B'!E23+'[1]Uitslagen Poule B'!O30+'[1]Uitslagen Poule B'!E34+'[1]Uitslagen Poule B'!O43+'[1]Uitslagen Poule B'!O45+'[1]Uitslagen Poule B'!E55+'[1]Uitslagen Poule B'!O59+'[1]Uitslagen Poule B'!E67+'[1]Uitslagen Poule B'!O72+'[1]Uitslagen Poule B'!E78+'[1]Uitslagen Poule B'!O85+'[1]Uitslagen Poule B'!E89+'[1]Uitslagen Poule B'!O98+'[1]Uitslagen Poule B'!O100+'[1]Uitslagen Poule B'!E110</f>
        <v>94</v>
      </c>
      <c r="F25" s="27">
        <f>'[1]Uitslagen Poule B'!H4+'[1]Uitslagen Poule B'!H12+'[1]Uitslagen Poule B'!H17+'[1]Uitslagen Poule B'!H23+'[1]Uitslagen Poule B'!H30+'[1]Uitslagen Poule B'!H34+'[1]Uitslagen Poule B'!H43+'[1]Uitslagen Poule B'!H45+'[1]Uitslagen Poule B'!H55+'[1]Uitslagen Poule B'!H59+'[1]Uitslagen Poule B'!H67+'[1]Uitslagen Poule B'!H72+'[1]Uitslagen Poule B'!H78+'[1]Uitslagen Poule B'!H85+'[1]Uitslagen Poule B'!H89+'[1]Uitslagen Poule B'!H98+'[1]Uitslagen Poule B'!H100+'[1]Uitslagen Poule B'!H110</f>
        <v>360</v>
      </c>
      <c r="G25" s="23">
        <f>'[1]Uitslagen Poule B'!K4+'[1]Uitslagen Poule B'!I12+'[1]Uitslagen Poule B'!K17+'[1]Uitslagen Poule B'!I23+'[1]Uitslagen Poule B'!K30+'[1]Uitslagen Poule B'!I34+'[1]Uitslagen Poule B'!K43+'[1]Uitslagen Poule B'!K45+'[1]Uitslagen Poule B'!I55+'[1]Uitslagen Poule B'!K59+'[1]Uitslagen Poule B'!I67+'[1]Uitslagen Poule B'!K72+'[1]Uitslagen Poule B'!I78+'[1]Uitslagen Poule B'!K85+'[1]Uitslagen Poule B'!I89+'[1]Uitslagen Poule B'!K98+'[1]Uitslagen Poule B'!K100+'[1]Uitslagen Poule B'!I110</f>
        <v>17</v>
      </c>
      <c r="H25" s="28">
        <f>E25/F25</f>
        <v>0.26111111111111113</v>
      </c>
      <c r="I25" s="29">
        <f>H25/D25</f>
        <v>0.98162071846282373</v>
      </c>
      <c r="J25" s="30">
        <f>'[1]Uitslagen Poule B'!AS21</f>
        <v>2</v>
      </c>
    </row>
    <row r="26" spans="1:10" ht="15.6" x14ac:dyDescent="0.3">
      <c r="A26" s="19">
        <v>16</v>
      </c>
      <c r="B26" s="63">
        <f>F26/30</f>
        <v>12</v>
      </c>
      <c r="C26" s="21" t="str">
        <f>[1]Spelers!D21</f>
        <v>Will Kox</v>
      </c>
      <c r="D26" s="22">
        <f>[1]Spelers!F21</f>
        <v>0.26600000000000001</v>
      </c>
      <c r="E26" s="27">
        <f>'[1]Uitslagen Poule B'!O5+'[1]Uitslagen Poule B'!E11+'[1]Uitslagen Poule B'!O18+'[1]Uitslagen Poule B'!E22+'[1]Uitslagen Poule B'!O31+'[1]Uitslagen Poule B'!O33+'[1]Uitslagen Poule B'!E43+'[1]Uitslagen Poule B'!O46+'[1]Uitslagen Poule B'!E54+'[1]Uitslagen Poule B'!O60+'[1]Uitslagen Poule B'!E66+'[1]Uitslagen Poule B'!O73+'[1]Uitslagen Poule B'!E77+'[1]Uitslagen Poule B'!O86+'[1]Uitslagen Poule B'!O88+'[1]Uitslagen Poule B'!E98+'[1]Uitslagen Poule B'!O101+'[1]Uitslagen Poule B'!E109</f>
        <v>77</v>
      </c>
      <c r="F26" s="27">
        <f>'[1]Uitslagen Poule B'!H5+'[1]Uitslagen Poule B'!H11+'[1]Uitslagen Poule B'!H18+'[1]Uitslagen Poule B'!H22+'[1]Uitslagen Poule B'!H31+'[1]Uitslagen Poule B'!H33+'[1]Uitslagen Poule B'!H43+'[1]Uitslagen Poule B'!H46+'[1]Uitslagen Poule B'!H54+'[1]Uitslagen Poule B'!H60+'[1]Uitslagen Poule B'!H66+'[1]Uitslagen Poule B'!H73+'[1]Uitslagen Poule B'!H77+'[1]Uitslagen Poule B'!H86+'[1]Uitslagen Poule B'!H88+'[1]Uitslagen Poule B'!H98+'[1]Uitslagen Poule B'!H101+'[1]Uitslagen Poule B'!H109</f>
        <v>360</v>
      </c>
      <c r="G26" s="23">
        <f>'[1]Uitslagen Poule B'!K5+'[1]Uitslagen Poule B'!I11+'[1]Uitslagen Poule B'!K18+'[1]Uitslagen Poule B'!I22+'[1]Uitslagen Poule B'!K31+'[1]Uitslagen Poule B'!K33+'[1]Uitslagen Poule B'!I43+'[1]Uitslagen Poule B'!K46+'[1]Uitslagen Poule B'!I54+'[1]Uitslagen Poule B'!K60+'[1]Uitslagen Poule B'!I66+'[1]Uitslagen Poule B'!K73+'[1]Uitslagen Poule B'!I77+'[1]Uitslagen Poule B'!K86+'[1]Uitslagen Poule B'!K88+'[1]Uitslagen Poule B'!I98+'[1]Uitslagen Poule B'!K101+'[1]Uitslagen Poule B'!I109</f>
        <v>14</v>
      </c>
      <c r="H26" s="28">
        <f>E26/F26</f>
        <v>0.21388888888888888</v>
      </c>
      <c r="I26" s="29">
        <f>H26/D26</f>
        <v>0.80409356725146186</v>
      </c>
      <c r="J26" s="30">
        <f>'[1]Uitslagen Poule B'!AR21</f>
        <v>3</v>
      </c>
    </row>
    <row r="27" spans="1:10" ht="15.6" x14ac:dyDescent="0.3">
      <c r="A27" s="19">
        <v>17</v>
      </c>
      <c r="B27" s="63">
        <f>F27/30</f>
        <v>12</v>
      </c>
      <c r="C27" s="21" t="str">
        <f>[1]Spelers!D17</f>
        <v>John v Schaijk</v>
      </c>
      <c r="D27" s="22">
        <f>[1]Spelers!F17</f>
        <v>0.3</v>
      </c>
      <c r="E27" s="23">
        <f>'[1]Uitslagen Poule B'!E6+'[1]Uitslagen Poule B'!O11+'[1]Uitslagen Poule B'!E17+'[1]Uitslagen Poule B'!O24+'[1]Uitslagen Poule B'!E28+'[1]Uitslagen Poule B'!O37+'[1]Uitslagen Poule B'!E39+'[1]Uitslagen Poule B'!E49+'[1]Uitslagen Poule B'!O52+'[1]Uitslagen Poule B'!E61+'[1]Uitslagen Poule B'!O66+'[1]Uitslagen Poule B'!E72+'[1]Uitslagen Poule B'!O79+'[1]Uitslagen Poule B'!E83+'[1]Uitslagen Poule B'!O92+'[1]Uitslagen Poule B'!E94+'[1]Uitslagen Poule B'!E104+'[1]Uitslagen Poule B'!O107</f>
        <v>69</v>
      </c>
      <c r="F27" s="23">
        <f>'[1]Uitslagen Poule B'!H6+'[1]Uitslagen Poule B'!H11+'[1]Uitslagen Poule B'!H17+'[1]Uitslagen Poule B'!H24+'[1]Uitslagen Poule B'!H28+'[1]Uitslagen Poule B'!H37+'[1]Uitslagen Poule B'!H39+'[1]Uitslagen Poule B'!H49+'[1]Uitslagen Poule B'!H52+'[1]Uitslagen Poule B'!H61+'[1]Uitslagen Poule B'!H66+'[1]Uitslagen Poule B'!H72+'[1]Uitslagen Poule B'!H79+'[1]Uitslagen Poule B'!H83+'[1]Uitslagen Poule B'!H92+'[1]Uitslagen Poule B'!H94+'[1]Uitslagen Poule B'!H104+'[1]Uitslagen Poule B'!H107</f>
        <v>360</v>
      </c>
      <c r="G27" s="23">
        <f>'[1]Uitslagen Poule B'!I6+'[1]Uitslagen Poule B'!K11+'[1]Uitslagen Poule B'!I17+'[1]Uitslagen Poule B'!K24+'[1]Uitslagen Poule B'!I28+'[1]Uitslagen Poule B'!K37+'[1]Uitslagen Poule B'!I39+'[1]Uitslagen Poule B'!I49+'[1]Uitslagen Poule B'!K52+'[1]Uitslagen Poule B'!I61+'[1]Uitslagen Poule B'!K66+'[1]Uitslagen Poule B'!I72+'[1]Uitslagen Poule B'!K79+'[1]Uitslagen Poule B'!I83+'[1]Uitslagen Poule B'!K92+'[1]Uitslagen Poule B'!I94+'[1]Uitslagen Poule B'!I104+'[1]Uitslagen Poule B'!K107</f>
        <v>14</v>
      </c>
      <c r="H27" s="22">
        <f>E27/F27</f>
        <v>0.19166666666666668</v>
      </c>
      <c r="I27" s="24">
        <f>H27/D27</f>
        <v>0.63888888888888895</v>
      </c>
      <c r="J27" s="25">
        <f>'[1]Uitslagen Poule B'!AN21</f>
        <v>3</v>
      </c>
    </row>
    <row r="28" spans="1:10" ht="15.6" x14ac:dyDescent="0.3">
      <c r="A28" s="19">
        <v>18</v>
      </c>
      <c r="B28" s="63">
        <f>F28/30</f>
        <v>12</v>
      </c>
      <c r="C28" s="21" t="str">
        <f>[1]Spelers!D15</f>
        <v>Broer v Gisbergen</v>
      </c>
      <c r="D28" s="22">
        <f>[1]Spelers!F15</f>
        <v>0.33300000000000002</v>
      </c>
      <c r="E28" s="27">
        <f>'[1]Uitslagen Poule B'!E4+'[1]Uitslagen Poule B'!O13+'[1]Uitslagen Poule B'!E15+'[1]Uitslagen Poule B'!E25+'[1]Uitslagen Poule B'!O28+'[1]Uitslagen Poule B'!E36+'[1]Uitslagen Poule B'!O41+'[1]Uitslagen Poule B'!E47+'[1]Uitslagen Poule B'!O54+'[1]Uitslagen Poule B'!E59+'[1]Uitslagen Poule B'!O68+'[1]Uitslagen Poule B'!E70+'[1]Uitslagen Poule B'!E80+'[1]Uitslagen Poule B'!O83+'[1]Uitslagen Poule B'!E91+'[1]Uitslagen Poule B'!O96+'[1]Uitslagen Poule B'!E102+'[1]Uitslagen Poule B'!O109</f>
        <v>74</v>
      </c>
      <c r="F28" s="27">
        <f>'[1]Uitslagen Poule B'!H4+'[1]Uitslagen Poule B'!H13+'[1]Uitslagen Poule B'!H15+'[1]Uitslagen Poule B'!H25+'[1]Uitslagen Poule B'!H28+'[1]Uitslagen Poule B'!H36+'[1]Uitslagen Poule B'!H41+'[1]Uitslagen Poule B'!H47+'[1]Uitslagen Poule B'!H54+'[1]Uitslagen Poule B'!H59+'[1]Uitslagen Poule B'!H68+'[1]Uitslagen Poule B'!H70+'[1]Uitslagen Poule B'!H80+'[1]Uitslagen Poule B'!H83+'[1]Uitslagen Poule B'!H91+'[1]Uitslagen Poule B'!H96+'[1]Uitslagen Poule B'!H102+'[1]Uitslagen Poule B'!H109</f>
        <v>360</v>
      </c>
      <c r="G28" s="23">
        <f>'[1]Uitslagen Poule B'!I4+'[1]Uitslagen Poule B'!K13+'[1]Uitslagen Poule B'!I15+'[1]Uitslagen Poule B'!I25+'[1]Uitslagen Poule B'!K28+'[1]Uitslagen Poule B'!I36+'[1]Uitslagen Poule B'!K41+'[1]Uitslagen Poule B'!I47+'[1]Uitslagen Poule B'!K54+'[1]Uitslagen Poule B'!I59+'[1]Uitslagen Poule B'!K68+'[1]Uitslagen Poule B'!I70+'[1]Uitslagen Poule B'!I80+'[1]Uitslagen Poule B'!K83+'[1]Uitslagen Poule B'!I91+'[1]Uitslagen Poule B'!K96+'[1]Uitslagen Poule B'!I102+'[1]Uitslagen Poule B'!K109</f>
        <v>12</v>
      </c>
      <c r="H28" s="28">
        <f>E28/F28</f>
        <v>0.20555555555555555</v>
      </c>
      <c r="I28" s="29">
        <f>H28/D28</f>
        <v>0.61728395061728392</v>
      </c>
      <c r="J28" s="30">
        <f>'[1]Uitslagen Poule B'!AL21</f>
        <v>3</v>
      </c>
    </row>
    <row r="29" spans="1:10" ht="15.6" x14ac:dyDescent="0.3">
      <c r="A29" s="19">
        <v>19</v>
      </c>
      <c r="B29" s="63">
        <f>F29/30</f>
        <v>12</v>
      </c>
      <c r="C29" s="21" t="str">
        <f>[1]Spelers!D18</f>
        <v>Thijs v d Zanden</v>
      </c>
      <c r="D29" s="22">
        <f>[1]Spelers!F18</f>
        <v>0.3</v>
      </c>
      <c r="E29" s="27">
        <f>'[1]Uitslagen Poule B'!E7+'[1]Uitslagen Poule B'!O10+'[1]Uitslagen Poule B'!E18+'[1]Uitslagen Poule B'!O23+'[1]Uitslagen Poule B'!E29+'[1]Uitslagen Poule B'!O36+'[1]Uitslagen Poule B'!E40+'[1]Uitslagen Poule B'!O49+'[1]Uitslagen Poule B'!E51+'[1]Uitslagen Poule B'!E62+'[1]Uitslagen Poule B'!O65+'[1]Uitslagen Poule B'!E73+'[1]Uitslagen Poule B'!O78+'[1]Uitslagen Poule B'!E84+'[1]Uitslagen Poule B'!O91+'[1]Uitslagen Poule B'!E95+'[1]Uitslagen Poule B'!O104+'[1]Uitslagen Poule B'!E106</f>
        <v>74</v>
      </c>
      <c r="F29" s="27">
        <f>'[1]Uitslagen Poule B'!H7+'[1]Uitslagen Poule B'!H10+'[1]Uitslagen Poule B'!H18+'[1]Uitslagen Poule B'!H23+'[1]Uitslagen Poule B'!H29+'[1]Uitslagen Poule B'!H36+'[1]Uitslagen Poule B'!H40+'[1]Uitslagen Poule B'!H49+'[1]Uitslagen Poule B'!H51+'[1]Uitslagen Poule B'!H62+'[1]Uitslagen Poule B'!H65+'[1]Uitslagen Poule B'!H73+'[1]Uitslagen Poule B'!H78+'[1]Uitslagen Poule B'!H84+'[1]Uitslagen Poule B'!H91+'[1]Uitslagen Poule B'!H95+'[1]Uitslagen Poule B'!H104+'[1]Uitslagen Poule B'!H106</f>
        <v>360</v>
      </c>
      <c r="G29" s="23">
        <f>'[1]Uitslagen Poule B'!I7+'[1]Uitslagen Poule B'!K10+'[1]Uitslagen Poule B'!I18+'[1]Uitslagen Poule B'!K23+'[1]Uitslagen Poule B'!I29+'[1]Uitslagen Poule B'!K36+'[1]Uitslagen Poule B'!I40+'[1]Uitslagen Poule B'!K49+'[1]Uitslagen Poule B'!I51+'[1]Uitslagen Poule B'!I62+'[1]Uitslagen Poule B'!K65+'[1]Uitslagen Poule B'!I73+'[1]Uitslagen Poule B'!K78+'[1]Uitslagen Poule B'!I84+'[1]Uitslagen Poule B'!K91+'[1]Uitslagen Poule B'!I95+'[1]Uitslagen Poule B'!K104+'[1]Uitslagen Poule B'!I106</f>
        <v>7</v>
      </c>
      <c r="H29" s="28">
        <f>E29/F29</f>
        <v>0.20555555555555555</v>
      </c>
      <c r="I29" s="29">
        <f>H29/D29</f>
        <v>0.68518518518518523</v>
      </c>
      <c r="J29" s="30">
        <f>'[1]Uitslagen Poule B'!AO21</f>
        <v>3</v>
      </c>
    </row>
    <row r="30" spans="1:10" ht="15.6" x14ac:dyDescent="0.3">
      <c r="A30" s="64">
        <v>22</v>
      </c>
      <c r="B30" s="65">
        <f>F30/30</f>
        <v>2</v>
      </c>
      <c r="C30" s="66" t="str">
        <f>[1]Spelers!D25</f>
        <v>Jan Lavrijsen</v>
      </c>
      <c r="D30" s="67">
        <f>[1]Spelers!F25</f>
        <v>0.33300000000000002</v>
      </c>
      <c r="E30" s="68">
        <f>'[1]Uitslagen Poule B'!O66+'[1]Uitslagen Poule B'!E72+'[1]Uitslagen Poule B'!O79+'[1]Uitslagen Poule B'!E83+'[1]Uitslagen Poule B'!O92+'[1]Uitslagen Poule B'!E94+'[1]Uitslagen Poule B'!E104+'[1]Uitslagen Poule B'!O107</f>
        <v>24</v>
      </c>
      <c r="F30" s="68">
        <f>'[1]Uitslagen Poule B'!H66+'[1]Uitslagen Poule B'!H72+'[1]Uitslagen Poule B'!H79+'[1]Uitslagen Poule B'!H83+'[1]Uitslagen Poule B'!H92+'[1]Uitslagen Poule B'!H94+'[1]Uitslagen Poule B'!H104+'[1]Uitslagen Poule B'!H107</f>
        <v>60</v>
      </c>
      <c r="G30" s="69">
        <f>'[1]Uitslagen Poule B'!K66+'[1]Uitslagen Poule B'!I72+'[1]Uitslagen Poule B'!K79+'[1]Uitslagen Poule B'!I83+'[1]Uitslagen Poule B'!K92+'[1]Uitslagen Poule B'!I94+'[1]Uitslagen Poule B'!I104+'[1]Uitslagen Poule B'!K107</f>
        <v>6</v>
      </c>
      <c r="H30" s="70">
        <f>E30/F30</f>
        <v>0.4</v>
      </c>
      <c r="I30" s="71">
        <f>H30/D30</f>
        <v>1.2012012012012012</v>
      </c>
      <c r="J30" s="72">
        <f>'[1]Uitslagen Poule B'!AU21</f>
        <v>3</v>
      </c>
    </row>
    <row r="31" spans="1:10" ht="16.2" thickBot="1" x14ac:dyDescent="0.35">
      <c r="A31" s="32">
        <v>20</v>
      </c>
      <c r="B31" s="33">
        <f>F31/30</f>
        <v>12</v>
      </c>
      <c r="C31" s="34" t="str">
        <f>[1]Spelers!D23</f>
        <v>Gerard Swaanen</v>
      </c>
      <c r="D31" s="35">
        <f>[1]Spelers!F23</f>
        <v>0.26600000000000001</v>
      </c>
      <c r="E31" s="36">
        <f>'[1]Uitslagen Poule B'!O3+'[1]Uitslagen Poule B'!E9+'[1]Uitslagen Poule B'!O15+'[1]Uitslagen Poule B'!E21+'[1]Uitslagen Poule B'!O27+'[1]Uitslagen Poule B'!E33+'[1]Uitslagen Poule B'!O39+'[1]Uitslagen Poule B'!E45+'[1]Uitslagen Poule B'!O51+'[1]Uitslagen Poule B'!O58+'[1]Uitslagen Poule B'!E64+'[1]Uitslagen Poule B'!O70+'[1]Uitslagen Poule B'!E76+'[1]Uitslagen Poule B'!O82+'[1]Uitslagen Poule B'!E88+'[1]Uitslagen Poule B'!O94+'[1]Uitslagen Poule B'!E100+'[1]Uitslagen Poule B'!O106</f>
        <v>42</v>
      </c>
      <c r="F31" s="36">
        <f>'[1]Uitslagen Poule B'!H3+'[1]Uitslagen Poule B'!H9+'[1]Uitslagen Poule B'!H15+'[1]Uitslagen Poule B'!H21+'[1]Uitslagen Poule B'!H27+'[1]Uitslagen Poule B'!H33+'[1]Uitslagen Poule B'!H39+'[1]Uitslagen Poule B'!H45+'[1]Uitslagen Poule B'!H51+'[1]Uitslagen Poule B'!H58+'[1]Uitslagen Poule B'!H64+'[1]Uitslagen Poule B'!H70+'[1]Uitslagen Poule B'!H76+'[1]Uitslagen Poule B'!H82+'[1]Uitslagen Poule B'!H88+'[1]Uitslagen Poule B'!H94+'[1]Uitslagen Poule B'!H100+'[1]Uitslagen Poule B'!H106</f>
        <v>360</v>
      </c>
      <c r="G31" s="37">
        <f>'[1]Uitslagen Poule B'!K3+'[1]Uitslagen Poule B'!I9+'[1]Uitslagen Poule B'!K15+'[1]Uitslagen Poule B'!I21+'[1]Uitslagen Poule B'!K27+'[1]Uitslagen Poule B'!I33+'[1]Uitslagen Poule B'!K39+'[1]Uitslagen Poule B'!I45+'[1]Uitslagen Poule B'!K51+'[1]Uitslagen Poule B'!K58+'[1]Uitslagen Poule B'!I64+'[1]Uitslagen Poule B'!K70+'[1]Uitslagen Poule B'!I76+'[1]Uitslagen Poule B'!K82+'[1]Uitslagen Poule B'!I88+'[1]Uitslagen Poule B'!K94+'[1]Uitslagen Poule B'!I100+'[1]Uitslagen Poule B'!K106</f>
        <v>5</v>
      </c>
      <c r="H31" s="38">
        <f>E31/F31</f>
        <v>0.11666666666666667</v>
      </c>
      <c r="I31" s="39">
        <f>H31/D31</f>
        <v>0.43859649122807015</v>
      </c>
      <c r="J31" s="40">
        <f>'[1]Uitslagen Poule B'!AT21</f>
        <v>2</v>
      </c>
    </row>
    <row r="32" spans="1:10" ht="15" thickTop="1" x14ac:dyDescent="0.3"/>
  </sheetData>
  <sheetProtection password="DEE7" sheet="1" objects="1" scenarios="1"/>
  <mergeCells count="2">
    <mergeCell ref="H1:I1"/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5672-31F3-4BF5-95C3-218405C13499}">
  <sheetPr>
    <tabColor rgb="FFFF0000"/>
  </sheetPr>
  <dimension ref="A1:D32"/>
  <sheetViews>
    <sheetView workbookViewId="0">
      <selection activeCell="D16" sqref="D16"/>
    </sheetView>
  </sheetViews>
  <sheetFormatPr defaultRowHeight="14.4" x14ac:dyDescent="0.3"/>
  <cols>
    <col min="2" max="2" width="22.33203125" customWidth="1"/>
    <col min="3" max="3" width="3.77734375" customWidth="1"/>
    <col min="4" max="4" width="22.5546875" customWidth="1"/>
  </cols>
  <sheetData>
    <row r="1" spans="1:4" ht="17.399999999999999" x14ac:dyDescent="0.3">
      <c r="A1" s="174" t="s">
        <v>97</v>
      </c>
      <c r="B1" s="175"/>
      <c r="C1" s="176"/>
      <c r="D1" s="175"/>
    </row>
    <row r="2" spans="1:4" x14ac:dyDescent="0.3">
      <c r="A2" s="175"/>
      <c r="B2" s="177" t="s">
        <v>98</v>
      </c>
      <c r="C2" s="176"/>
      <c r="D2" s="178">
        <f ca="1">NOW()</f>
        <v>45667.434245601849</v>
      </c>
    </row>
    <row r="3" spans="1:4" ht="17.399999999999999" x14ac:dyDescent="0.3">
      <c r="A3" s="7" t="s">
        <v>69</v>
      </c>
      <c r="B3" s="193" t="s">
        <v>99</v>
      </c>
      <c r="C3" s="193"/>
      <c r="D3" s="193"/>
    </row>
    <row r="4" spans="1:4" ht="15.6" x14ac:dyDescent="0.3">
      <c r="A4" s="179">
        <v>2</v>
      </c>
      <c r="B4" s="180" t="s">
        <v>42</v>
      </c>
      <c r="C4" s="181" t="s">
        <v>47</v>
      </c>
      <c r="D4" s="180" t="s">
        <v>100</v>
      </c>
    </row>
    <row r="5" spans="1:4" ht="15.6" x14ac:dyDescent="0.3">
      <c r="A5" s="179"/>
      <c r="B5" s="182"/>
      <c r="C5" s="179"/>
      <c r="D5" s="182"/>
    </row>
    <row r="6" spans="1:4" ht="15.6" x14ac:dyDescent="0.3">
      <c r="A6" s="179"/>
      <c r="B6" s="182"/>
      <c r="C6" s="179"/>
      <c r="D6" s="182"/>
    </row>
    <row r="7" spans="1:4" ht="15.6" x14ac:dyDescent="0.3">
      <c r="A7" s="179">
        <v>11</v>
      </c>
      <c r="B7" s="182" t="s">
        <v>100</v>
      </c>
      <c r="C7" s="179" t="s">
        <v>47</v>
      </c>
      <c r="D7" s="182" t="s">
        <v>42</v>
      </c>
    </row>
    <row r="8" spans="1:4" ht="15.6" x14ac:dyDescent="0.3">
      <c r="A8" s="179">
        <v>11</v>
      </c>
      <c r="B8" s="182" t="s">
        <v>44</v>
      </c>
      <c r="C8" s="179" t="s">
        <v>47</v>
      </c>
      <c r="D8" s="182" t="s">
        <v>101</v>
      </c>
    </row>
    <row r="9" spans="1:4" ht="15.6" x14ac:dyDescent="0.3">
      <c r="A9" s="179"/>
      <c r="B9" s="182"/>
      <c r="C9" s="179"/>
      <c r="D9" s="182"/>
    </row>
    <row r="10" spans="1:4" ht="15.6" x14ac:dyDescent="0.3">
      <c r="A10" s="179"/>
      <c r="B10" s="182"/>
      <c r="C10" s="179"/>
      <c r="D10" s="182"/>
    </row>
    <row r="11" spans="1:4" ht="15.6" x14ac:dyDescent="0.3">
      <c r="A11" s="179"/>
      <c r="B11" s="182"/>
      <c r="C11" s="179"/>
      <c r="D11" s="182"/>
    </row>
    <row r="12" spans="1:4" ht="15.6" x14ac:dyDescent="0.3">
      <c r="A12" s="179"/>
      <c r="B12" s="182"/>
      <c r="C12" s="179"/>
      <c r="D12" s="182"/>
    </row>
    <row r="13" spans="1:4" ht="15.6" x14ac:dyDescent="0.3">
      <c r="A13" s="179"/>
      <c r="B13" s="182"/>
      <c r="C13" s="179"/>
      <c r="D13" s="182"/>
    </row>
    <row r="14" spans="1:4" ht="17.399999999999999" x14ac:dyDescent="0.3">
      <c r="A14" s="183" t="s">
        <v>102</v>
      </c>
      <c r="B14" s="184"/>
      <c r="C14" s="184"/>
      <c r="D14" s="185"/>
    </row>
    <row r="15" spans="1:4" ht="15.6" x14ac:dyDescent="0.3">
      <c r="A15" s="179"/>
      <c r="B15" s="182"/>
      <c r="C15" s="179"/>
      <c r="D15" s="182"/>
    </row>
    <row r="16" spans="1:4" ht="15.6" x14ac:dyDescent="0.3">
      <c r="A16" s="179"/>
      <c r="B16" s="182"/>
      <c r="C16" s="179"/>
      <c r="D16" s="182"/>
    </row>
    <row r="17" spans="1:4" ht="15.6" x14ac:dyDescent="0.3">
      <c r="A17" s="179"/>
      <c r="B17" s="182"/>
      <c r="C17" s="179"/>
      <c r="D17" s="182"/>
    </row>
    <row r="18" spans="1:4" ht="15.6" x14ac:dyDescent="0.3">
      <c r="A18" s="179"/>
      <c r="B18" s="182"/>
      <c r="C18" s="179"/>
      <c r="D18" s="182"/>
    </row>
    <row r="19" spans="1:4" ht="15.6" x14ac:dyDescent="0.3">
      <c r="A19" s="179"/>
      <c r="B19" s="182"/>
      <c r="C19" s="179"/>
      <c r="D19" s="182"/>
    </row>
    <row r="20" spans="1:4" ht="15.6" x14ac:dyDescent="0.3">
      <c r="A20" s="179"/>
      <c r="B20" s="182"/>
      <c r="C20" s="179"/>
      <c r="D20" s="182"/>
    </row>
    <row r="21" spans="1:4" ht="15.6" x14ac:dyDescent="0.3">
      <c r="A21" s="179"/>
      <c r="B21" s="182"/>
      <c r="C21" s="179"/>
      <c r="D21" s="182"/>
    </row>
    <row r="22" spans="1:4" ht="15.6" x14ac:dyDescent="0.3">
      <c r="A22" s="179"/>
      <c r="B22" s="182"/>
      <c r="C22" s="179"/>
      <c r="D22" s="182"/>
    </row>
    <row r="23" spans="1:4" ht="15.6" x14ac:dyDescent="0.3">
      <c r="A23" s="179"/>
      <c r="B23" s="182"/>
      <c r="C23" s="179"/>
      <c r="D23" s="182"/>
    </row>
    <row r="24" spans="1:4" ht="15.6" x14ac:dyDescent="0.3">
      <c r="A24" s="179"/>
      <c r="B24" s="182"/>
      <c r="C24" s="179"/>
      <c r="D24" s="182"/>
    </row>
    <row r="25" spans="1:4" ht="15.6" x14ac:dyDescent="0.3">
      <c r="A25" s="179"/>
      <c r="B25" s="182"/>
      <c r="C25" s="179"/>
      <c r="D25" s="182"/>
    </row>
    <row r="26" spans="1:4" ht="15.6" x14ac:dyDescent="0.3">
      <c r="A26" s="179"/>
      <c r="B26" s="182"/>
      <c r="C26" s="179"/>
      <c r="D26" s="182"/>
    </row>
    <row r="27" spans="1:4" ht="15.6" x14ac:dyDescent="0.3">
      <c r="A27" s="179"/>
      <c r="B27" s="182"/>
      <c r="C27" s="179"/>
      <c r="D27" s="182"/>
    </row>
    <row r="28" spans="1:4" ht="15.6" x14ac:dyDescent="0.3">
      <c r="A28" s="179"/>
      <c r="B28" s="182"/>
      <c r="C28" s="179"/>
      <c r="D28" s="182"/>
    </row>
    <row r="29" spans="1:4" ht="15.6" x14ac:dyDescent="0.3">
      <c r="A29" s="179"/>
      <c r="B29" s="182"/>
      <c r="C29" s="179"/>
      <c r="D29" s="182"/>
    </row>
    <row r="30" spans="1:4" ht="15.6" x14ac:dyDescent="0.3">
      <c r="A30" s="179"/>
      <c r="B30" s="182"/>
      <c r="C30" s="179"/>
      <c r="D30" s="182"/>
    </row>
    <row r="31" spans="1:4" ht="15.6" x14ac:dyDescent="0.3">
      <c r="A31" s="179"/>
      <c r="B31" s="182"/>
      <c r="C31" s="179"/>
      <c r="D31" s="182"/>
    </row>
    <row r="32" spans="1:4" ht="15.6" x14ac:dyDescent="0.3">
      <c r="A32" s="179"/>
      <c r="B32" s="182"/>
      <c r="C32" s="179"/>
      <c r="D32" s="182"/>
    </row>
  </sheetData>
  <sheetProtection password="DEE7" sheet="1" objects="1" scenarios="1"/>
  <mergeCells count="2">
    <mergeCell ref="B3:D3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Spelers</vt:lpstr>
      <vt:lpstr>Speelschema</vt:lpstr>
      <vt:lpstr>Uitslagen Poule A</vt:lpstr>
      <vt:lpstr>Uitslagen Poule B</vt:lpstr>
      <vt:lpstr>Stand</vt:lpstr>
      <vt:lpstr>Inhalen</vt:lpstr>
    </vt:vector>
  </TitlesOfParts>
  <Company>Softtrack 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Herpt</dc:creator>
  <cp:lastModifiedBy>van Herpt</cp:lastModifiedBy>
  <dcterms:created xsi:type="dcterms:W3CDTF">2025-01-06T08:43:33Z</dcterms:created>
  <dcterms:modified xsi:type="dcterms:W3CDTF">2025-01-10T09:26:10Z</dcterms:modified>
</cp:coreProperties>
</file>